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>
    <definedName hidden="false" localSheetId="0" name="_xlnm.Print_Area">'Лист1'!$A$1:$S$318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<sst xmlns="http://schemas.openxmlformats.org/spreadsheetml/2006/main" xmlns:a="http://schemas.openxmlformats.org/drawingml/2006/main" xmlns:a15="http://schemas.microsoft.com/office/drawing/2012/main" xmlns:asvg="http://schemas.microsoft.com/office/drawing/2016/SVG/main" xmlns:c="http://schemas.openxmlformats.org/drawingml/2006/chart" xmlns:co="http://ncloudtech.com" xmlns:co-ooxml="http://ncloudtech.com/ooxml" xmlns:m="http://schemas.openxmlformats.org/officeDocument/2006/math" xmlns:mc="http://schemas.openxmlformats.org/markup-compatibility/2006" xmlns:o="urn:schemas-microsoft-com:office:office" xmlns:p="http://schemas.openxmlformats.org/presentationml/2006/main" xmlns:pic="http://schemas.openxmlformats.org/drawingml/2006/picture" xmlns:r="http://schemas.openxmlformats.org/officeDocument/2006/relationships" xmlns:s="http://schemas.openxmlformats.org/officeDocument/2006/sharedTypes" xmlns:sl="http://schemas.openxmlformats.org/schemaLibrary/2006/main" xmlns:v="urn:schemas-microsoft-com:vml" xmlns:w="http://schemas.openxmlformats.org/wordprocessingml/2006/main" xmlns:w14="http://schemas.microsoft.com/office/word/2010/wordml" xmlns:w15="http://schemas.microsoft.com/office/word/2012/wordml" xmlns:wp="http://schemas.openxmlformats.org/drawingml/2006/wordprocessingDrawing" xmlns:wpg="http://schemas.microsoft.com/office/word/2010/wordprocessingGroup" xmlns:wps="http://schemas.microsoft.com/office/word/2010/wordprocessingShape" xmlns:x="urn:schemas-microsoft-com:office:excel" xmlns:x14="http://schemas.microsoft.com/office/spreadsheetml/2009/9/main" xmlns:xdr="http://schemas.openxmlformats.org/drawingml/2006/spreadsheetDrawing" xmlns:xm="http://schemas.microsoft.com/office/excel/2006/main" mc:Ignorable="co co-ooxml w14 x14 w15">
  <si>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</si>
  <si>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</si>
  <si>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</si>
  <si>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r>
      <rPr>
        <color theme="1" tint="0"/>
        <sz val="10"/>
        <scheme val="minor"/>
      </rPr>
      <t>Директор      ООО "Общепит-Н"</t>
    </r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</si>
  <si>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  </t>
    </r>
    <r>
      <rPr>
        <color theme="1" tint="0"/>
        <sz val="9"/>
        <scheme val="minor"/>
      </rPr>
      <t xml:space="preserve"> /</t>
    </r>
  </si>
  <si>
    <r>
      <t xml:space="preserve">                                  </t>
    </r>
    <r>
      <rPr>
        <color theme="1" tint="0"/>
        <sz val="10"/>
        <u val="single"/>
        <scheme val="minor"/>
      </rPr>
      <t xml:space="preserve">                       </t>
    </r>
    <r>
      <rPr>
        <color theme="1" tint="0"/>
        <sz val="10"/>
        <scheme val="minor"/>
      </rPr>
      <t xml:space="preserve"> / </t>
    </r>
    <r>
      <rPr>
        <color theme="1" tint="0"/>
        <sz val="10"/>
        <u val="single"/>
        <scheme val="minor"/>
      </rPr>
      <t xml:space="preserve">  Е.С.Сидельникова </t>
    </r>
    <r>
      <rPr>
        <color theme="1" tint="0"/>
        <sz val="10"/>
        <scheme val="minor"/>
      </rPr>
      <t>/</t>
    </r>
  </si>
  <si>
    <t xml:space="preserve">                      "___"____________  2025г</t>
  </si>
  <si>
    <t>"01" января 2025г</t>
  </si>
  <si>
    <t>МЕНЮ</t>
  </si>
  <si>
    <t>для школьных столовых</t>
  </si>
  <si>
    <t>( 7-11 лет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</si>
  <si>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</si>
  <si>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</si>
  <si>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</si>
  <si>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</si>
  <si>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</si>
  <si>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</si>
  <si>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</si>
  <si>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</si>
  <si>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</si>
  <si>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</si>
  <si>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</si>
  <si>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</si>
  <si>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</si>
  <si>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</si>
  <si>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</si>
  <si>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</si>
  <si>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</si>
  <si>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</si>
  <si>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</si>
  <si>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</si>
  <si>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</si>
  <si>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</si>
  <si>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</si>
  <si>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r>
      <rPr>
        <color rgb="000000" tint="0"/>
        <sz val="10"/>
        <scheme val="minor"/>
      </rPr>
      <t>200/10</t>
    </r>
  </si>
  <si>
    <t>2.</t>
  </si>
  <si>
    <t>Батон в/с</t>
  </si>
  <si>
    <t>3.</t>
  </si>
  <si>
    <t>Сыр    (порциями)</t>
  </si>
  <si>
    <t>4.</t>
  </si>
  <si>
    <t>Какао с молоком</t>
  </si>
  <si>
    <t>Всего</t>
  </si>
  <si>
    <t>ОБЕД</t>
  </si>
  <si>
    <t>Салат из свеклы отварной</t>
  </si>
  <si>
    <t xml:space="preserve"> Суп картофельный с мясными фрикадельками.</t>
  </si>
  <si>
    <t>200/28</t>
  </si>
  <si>
    <t>Рагу из курицы</t>
  </si>
  <si>
    <t xml:space="preserve">Компот из сухофруктов </t>
  </si>
  <si>
    <t>5.</t>
  </si>
  <si>
    <t>Хлеб ржаной</t>
  </si>
  <si>
    <t>6.</t>
  </si>
  <si>
    <t xml:space="preserve">Хлеб пшеничный </t>
  </si>
  <si>
    <t>ИТОГО:</t>
  </si>
  <si>
    <t xml:space="preserve">                             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</si>
  <si>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 </t>
    </r>
    <r>
      <rPr>
        <color theme="1" tint="0"/>
        <sz val="9"/>
        <u val="single"/>
        <scheme val="minor"/>
      </rPr>
      <t xml:space="preserve">                                </t>
    </r>
    <r>
      <rPr>
        <color theme="1" tint="0"/>
        <sz val="9"/>
        <scheme val="minor"/>
      </rPr>
      <t xml:space="preserve">  /</t>
    </r>
  </si>
  <si>
    <r>
      <rPr>
        <color theme="1" tint="0"/>
        <sz val="10"/>
        <u val="single"/>
        <scheme val="minor"/>
      </rPr>
      <t xml:space="preserve">                              </t>
    </r>
    <r>
      <rPr>
        <color theme="1" tint="0"/>
        <sz val="10"/>
        <scheme val="minor"/>
      </rPr>
      <t xml:space="preserve"> /</t>
    </r>
    <r>
      <rPr>
        <color theme="1" tint="0"/>
        <sz val="10"/>
        <u val="single"/>
        <scheme val="minor"/>
      </rPr>
      <t xml:space="preserve"> Е.С. Сидельникова </t>
    </r>
    <r>
      <rPr>
        <color theme="1" tint="0"/>
        <sz val="10"/>
        <scheme val="minor"/>
      </rPr>
      <t>/</t>
    </r>
  </si>
  <si>
    <r>
      <rPr>
        <color theme="1" tint="0"/>
        <sz val="10"/>
        <u val="single"/>
        <scheme val="minor"/>
      </rPr>
      <t>"01" января 2025г</t>
    </r>
  </si>
  <si>
    <t>День 2</t>
  </si>
  <si>
    <t>Выход, г</t>
  </si>
  <si>
    <t>Плов из курицы</t>
  </si>
  <si>
    <t>Хлеб пшеничный 1с.</t>
  </si>
  <si>
    <t>Чай с сахаром</t>
  </si>
  <si>
    <t>Салат из белокочанной капусты.</t>
  </si>
  <si>
    <t>Борщ из свежей капусты с картофелем  со сметаной .</t>
  </si>
  <si>
    <t>Котлеты рыбные с маслом сливочным</t>
  </si>
  <si>
    <t>90/5</t>
  </si>
  <si>
    <t>142/330</t>
  </si>
  <si>
    <t>Картофель и овощи, тушенные в соусе</t>
  </si>
  <si>
    <t>125/25</t>
  </si>
  <si>
    <t>Напиток  "Витошка"</t>
  </si>
  <si>
    <t>7.</t>
  </si>
  <si>
    <t xml:space="preserve">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</si>
  <si>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 </t>
    </r>
    <r>
      <rPr>
        <color theme="1" tint="0"/>
        <sz val="9"/>
        <scheme val="minor"/>
      </rPr>
      <t xml:space="preserve">  /</t>
    </r>
  </si>
  <si>
    <r>
      <rPr>
        <color theme="1" tint="0"/>
        <sz val="10"/>
        <u val="single"/>
        <scheme val="minor"/>
      </rPr>
      <t xml:space="preserve">                              </t>
    </r>
    <r>
      <rPr>
        <color theme="1" tint="0"/>
        <sz val="10"/>
        <scheme val="minor"/>
      </rPr>
      <t xml:space="preserve"> /</t>
    </r>
    <r>
      <rPr>
        <color theme="1" tint="0"/>
        <sz val="10"/>
        <u val="single"/>
        <scheme val="minor"/>
      </rPr>
      <t xml:space="preserve">  Е.С. Сидельникова </t>
    </r>
    <r>
      <rPr>
        <color theme="1" tint="0"/>
        <sz val="10"/>
        <scheme val="minor"/>
      </rPr>
      <t>/</t>
    </r>
  </si>
  <si>
    <t>День 3</t>
  </si>
  <si>
    <t xml:space="preserve"> Каша  жидкая молочная из манной крупы с маслом сливочным</t>
  </si>
  <si>
    <r>
      <rPr>
        <color theme="1" tint="0"/>
        <sz val="10"/>
        <scheme val="minor"/>
      </rPr>
      <t>200/10</t>
    </r>
  </si>
  <si>
    <t>яйцо вареное</t>
  </si>
  <si>
    <t>А, мкг</t>
  </si>
  <si>
    <t>В</t>
  </si>
  <si>
    <t xml:space="preserve"> Суп картофельный с клецками</t>
  </si>
  <si>
    <t>Шницель из говядины</t>
  </si>
  <si>
    <t xml:space="preserve"> Капуста тушеная</t>
  </si>
  <si>
    <r>
      <rPr>
        <color theme="1" tint="0"/>
        <sz val="10"/>
        <scheme val="minor"/>
      </rPr>
      <t xml:space="preserve">Компот из сухофруктов </t>
    </r>
  </si>
  <si>
    <t xml:space="preserve">  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</si>
  <si>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</t>
    </r>
    <r>
      <rPr>
        <color theme="1" tint="0"/>
        <sz val="9"/>
        <scheme val="minor"/>
      </rPr>
      <t xml:space="preserve">   /</t>
    </r>
  </si>
  <si>
    <t xml:space="preserve">                               / Е.С. Сидельникова  /</t>
  </si>
  <si>
    <r>
      <t xml:space="preserve">                                                                                                                                                                   </t>
    </r>
    <r>
      <rPr>
        <color theme="1" tint="0"/>
        <sz val="10"/>
        <u val="single"/>
        <scheme val="minor"/>
      </rPr>
      <t xml:space="preserve"> "01" мая 2024г</t>
    </r>
  </si>
  <si>
    <t>День 4</t>
  </si>
  <si>
    <t>200/10</t>
  </si>
  <si>
    <t>Щи из свежей капусты с картофелем со сметаной.</t>
  </si>
  <si>
    <t xml:space="preserve">Оладьи из говяжьей печени </t>
  </si>
  <si>
    <t>Каша гороховая отварная с маслом</t>
  </si>
  <si>
    <t>150/5</t>
  </si>
  <si>
    <t>Напиток апельсиновый</t>
  </si>
  <si>
    <t xml:space="preserve">                                                                                                  "Утверждаю"</t>
  </si>
  <si>
    <r>
      <t xml:space="preserve">  </t>
    </r>
    <r>
      <rPr>
        <color theme="1" tint="0"/>
        <sz val="10"/>
        <u val="single"/>
        <scheme val="minor"/>
      </rPr>
      <t xml:space="preserve">                             / Е.С. Сидельникова  </t>
    </r>
    <r>
      <rPr>
        <color theme="1" tint="0"/>
        <sz val="10"/>
        <scheme val="minor"/>
      </rPr>
      <t>/</t>
    </r>
  </si>
  <si>
    <t>День 5</t>
  </si>
  <si>
    <t>294/330</t>
  </si>
  <si>
    <t>Котлеты рубленные из кур, запеченные с соусом сметанным</t>
  </si>
  <si>
    <r>
      <rPr>
        <color theme="1" tint="0"/>
        <sz val="10"/>
        <scheme val="minor"/>
      </rPr>
      <t>90/30</t>
    </r>
  </si>
  <si>
    <t>Макаронные изделия отварные с маслом</t>
  </si>
  <si>
    <t>Кофейный напиток с молоком</t>
  </si>
  <si>
    <t xml:space="preserve"> Суп картофельный с бобовыми (горох) </t>
  </si>
  <si>
    <t xml:space="preserve">                                                                                        "Утверждаю"</t>
  </si>
  <si>
    <r>
      <rPr>
        <color theme="1" tint="0"/>
        <sz val="10"/>
        <scheme val="minor"/>
      </rPr>
      <t xml:space="preserve">                                                                           Директор      ООО "Общепит-Н"</t>
    </r>
  </si>
  <si>
    <t xml:space="preserve">                               / Е.С. Сидельникова /</t>
  </si>
  <si>
    <t>День 6</t>
  </si>
  <si>
    <t>Омлет натуральный</t>
  </si>
  <si>
    <t>Суп картофельный с макаронными изделиями ( вермишель )</t>
  </si>
  <si>
    <t>Рыба (морская), тушенная в томате с овощами</t>
  </si>
  <si>
    <t>Рис отварной</t>
  </si>
  <si>
    <t xml:space="preserve">Компот из смеси сухофруктов </t>
  </si>
  <si>
    <t xml:space="preserve">                                                                                          "Утверждаю"</t>
  </si>
  <si>
    <t>День 7</t>
  </si>
  <si>
    <t>Сырники из творога с  молоком сгущенным</t>
  </si>
  <si>
    <t>130/20</t>
  </si>
  <si>
    <t>Снежок</t>
  </si>
  <si>
    <t xml:space="preserve"> Суп картофельный с  рисовой крупой</t>
  </si>
  <si>
    <t>Компот из кураги</t>
  </si>
  <si>
    <t xml:space="preserve">                                                                                         "Утверждаю"</t>
  </si>
  <si>
    <t>День 8</t>
  </si>
  <si>
    <t>Выход</t>
  </si>
  <si>
    <t>Каша вязкая молочная  геркулесовая с маслом сливочным</t>
  </si>
  <si>
    <t>Биточки из говядины</t>
  </si>
  <si>
    <t xml:space="preserve">Рагу из овощей </t>
  </si>
  <si>
    <t>День 9</t>
  </si>
  <si>
    <t>Ряженка</t>
  </si>
  <si>
    <t xml:space="preserve">                                                                                                "Утверждаю"</t>
  </si>
  <si>
    <t>День 10</t>
  </si>
  <si>
    <t>Тефтели из говядины с  соусом</t>
  </si>
  <si>
    <t xml:space="preserve"> Каша гречневая рассыпчатая</t>
  </si>
  <si>
    <t xml:space="preserve">Чай с сахаром </t>
  </si>
  <si>
    <t xml:space="preserve"> Рассольник ленинградский</t>
  </si>
  <si>
    <t>Завтрак</t>
  </si>
  <si>
    <t>Средняя стоимость 1 дня</t>
  </si>
  <si>
    <t>Обед</t>
  </si>
  <si>
    <t>Норма</t>
  </si>
  <si>
    <t>38,5-46,2</t>
  </si>
  <si>
    <t>39,5-47,4</t>
  </si>
  <si>
    <t>167,5-201</t>
  </si>
  <si>
    <t>1175-1410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</si>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</sst>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  <numFmt co:extendedFormatCode="0.000" formatCode="0.000" numFmtId="1005"/>
  </numFmts>
  <fonts count="16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0"/>
      <scheme val="minor"/>
    </font>
    <font>
      <color theme="1" tint="0"/>
      <sz val="10"/>
      <scheme val="minor"/>
    </font>
    <font>
      <color theme="1" tint="0"/>
      <sz val="9"/>
      <scheme val="minor"/>
    </font>
    <font>
      <b val="true"/>
      <color theme="1" tint="0"/>
      <sz val="9"/>
      <scheme val="minor"/>
    </font>
    <font>
      <color theme="1" tint="0"/>
      <sz val="10"/>
      <u val="single"/>
      <scheme val="minor"/>
    </font>
    <font>
      <b val="true"/>
      <color theme="1" tint="0"/>
      <sz val="14"/>
      <u val="single"/>
      <scheme val="minor"/>
    </font>
    <font>
      <b val="true"/>
      <color theme="1" tint="0"/>
      <sz val="12"/>
      <u val="single"/>
      <scheme val="minor"/>
    </font>
    <font>
      <b val="true"/>
      <color theme="1" tint="0"/>
      <sz val="12"/>
      <scheme val="minor"/>
    </font>
    <font>
      <color rgb="000000" tint="0"/>
      <sz val="10"/>
      <scheme val="minor"/>
    </font>
    <font>
      <b val="true"/>
      <sz val="10"/>
      <scheme val="minor"/>
    </font>
    <font>
      <sz val="10"/>
      <scheme val="minor"/>
    </font>
    <font>
      <name val="Calibri"/>
      <sz val="11"/>
    </font>
    <font>
      <b val="true"/>
      <color theme="1" tint="0"/>
      <sz val="11"/>
      <scheme val="minor"/>
    </font>
    <font>
      <color rgb="FF0000" tint="0"/>
      <sz val="10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6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 vertical="distributed"/>
    </xf>
    <xf applyAlignment="true" applyFont="true" applyNumberFormat="true" borderId="0" fillId="0" fontId="2" numFmtId="1000" quotePrefix="false">
      <alignment horizontal="center" vertical="distributed"/>
    </xf>
    <xf applyAlignment="true" applyFont="true" applyNumberFormat="true" borderId="0" fillId="0" fontId="3" numFmtId="1000" quotePrefix="false">
      <alignment horizontal="left" vertical="distributed"/>
    </xf>
    <xf applyAlignment="true" applyFont="true" applyNumberFormat="true" borderId="0" fillId="0" fontId="4" numFmtId="1000" quotePrefix="false">
      <alignment horizontal="right" vertical="distributed"/>
    </xf>
    <xf applyAlignment="true" applyFont="true" applyNumberFormat="true" borderId="0" fillId="0" fontId="5" numFmtId="1000" quotePrefix="false">
      <alignment vertical="distributed"/>
    </xf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vertical="distributed"/>
    </xf>
    <xf applyFont="true" applyNumberFormat="true" borderId="0" fillId="0" fontId="4" numFmtId="1000" quotePrefix="false"/>
    <xf applyAlignment="true" applyFont="true" applyNumberFormat="true" borderId="0" fillId="0" fontId="4" numFmtId="1001" quotePrefix="false">
      <alignment horizontal="left"/>
    </xf>
    <xf applyAlignment="true" applyFont="true" applyNumberFormat="true" borderId="0" fillId="0" fontId="3" numFmtId="1001" quotePrefix="false">
      <alignment horizontal="right" vertical="distributed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Font="true" applyNumberFormat="true" borderId="0" fillId="0" fontId="7" numFmtId="1000" quotePrefix="false">
      <alignment horizontal="center" vertical="distributed"/>
    </xf>
    <xf applyAlignment="true" applyFont="true" applyNumberFormat="true" borderId="0" fillId="0" fontId="8" numFmtId="1000" quotePrefix="false">
      <alignment horizontal="center" vertical="distributed"/>
    </xf>
    <xf applyAlignment="true" applyFont="true" applyNumberFormat="true" borderId="0" fillId="0" fontId="8" numFmtId="1000" quotePrefix="false">
      <alignment horizontal="center" vertical="center"/>
    </xf>
    <xf applyAlignment="true" applyBorder="true" applyFont="true" applyNumberFormat="true" borderId="1" fillId="0" fontId="9" numFmtId="1000" quotePrefix="false">
      <alignment horizontal="left" vertical="center"/>
    </xf>
    <xf applyAlignment="true" applyBorder="true" applyFont="true" applyNumberFormat="true" borderId="2" fillId="0" fontId="9" numFmtId="1000" quotePrefix="false">
      <alignment horizontal="left" vertical="center"/>
    </xf>
    <xf applyAlignment="true" applyBorder="true" applyFont="true" applyNumberFormat="true" borderId="3" fillId="0" fontId="9" numFmtId="1000" quotePrefix="false">
      <alignment horizontal="left" vertical="center"/>
    </xf>
    <xf applyAlignment="true" applyBorder="true" applyFont="true" applyNumberFormat="true" borderId="4" fillId="0" fontId="9" numFmtId="1000" quotePrefix="false">
      <alignment horizontal="center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6" fillId="0" fontId="9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ill="true" applyFont="true" applyNumberFormat="true" borderId="4" fillId="2" fontId="2" numFmtId="1000" quotePrefix="false">
      <alignment horizontal="center" vertical="center"/>
    </xf>
    <xf applyBorder="true" applyFont="true" applyNumberFormat="true" borderId="4" fillId="0" fontId="2" numFmtId="1000" quotePrefix="false"/>
    <xf applyAlignment="true" applyBorder="true" applyFont="true" applyNumberFormat="true" borderId="4" fillId="0" fontId="2" numFmtId="1000" quotePrefix="false">
      <alignment vertical="center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ont="true" applyNumberFormat="true" borderId="6" fillId="0" fontId="2" numFmtId="1000" quotePrefix="false">
      <alignment horizontal="center" vertical="center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ill="true" applyFont="true" applyNumberFormat="true" borderId="7" fillId="2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4" fillId="2" fontId="3" numFmtId="1000" quotePrefix="false">
      <alignment horizontal="center"/>
    </xf>
    <xf applyAlignment="true" applyBorder="true" applyFont="true" applyNumberFormat="true" borderId="4" fillId="0" fontId="10" numFmtId="1000" quotePrefix="false">
      <alignment horizontal="center"/>
    </xf>
    <xf applyAlignment="true" applyBorder="true" applyFill="true" applyFont="true" applyNumberFormat="true" borderId="4" fillId="2" fontId="10" numFmtId="1000" quotePrefix="false">
      <alignment horizontal="left" vertical="center" wrapText="true"/>
    </xf>
    <xf applyAlignment="true" applyBorder="true" applyFill="true" applyFont="true" applyNumberFormat="true" borderId="4" fillId="2" fontId="10" numFmtId="1002" quotePrefix="false">
      <alignment horizontal="center"/>
    </xf>
    <xf applyAlignment="true" applyBorder="true" applyFill="true" applyFont="true" applyNumberFormat="true" borderId="4" fillId="2" fontId="10" numFmtId="1000" quotePrefix="false">
      <alignment horizontal="center"/>
    </xf>
    <xf applyAlignment="true" applyBorder="true" applyFill="true" applyFont="true" applyNumberFormat="true" borderId="4" fillId="2" fontId="3" numFmtId="1002" quotePrefix="false">
      <alignment horizontal="center"/>
    </xf>
    <xf applyAlignment="true" applyFont="true" applyNumberFormat="true" borderId="0" fillId="0" fontId="3" numFmtId="1003" quotePrefix="false">
      <alignment horizontal="center"/>
    </xf>
    <xf applyAlignment="true" applyBorder="true" applyFont="true" applyNumberFormat="true" borderId="4" fillId="0" fontId="3" numFmtId="1000" quotePrefix="false">
      <alignment horizontal="center"/>
    </xf>
    <xf applyBorder="true" applyFont="true" applyNumberFormat="true" borderId="4" fillId="0" fontId="3" numFmtId="1000" quotePrefix="false"/>
    <xf applyAlignment="true" applyBorder="true" applyFont="true" applyNumberFormat="true" borderId="4" fillId="0" fontId="3" numFmtId="1002" quotePrefix="false">
      <alignment horizontal="center"/>
    </xf>
    <xf applyAlignment="true" applyBorder="true" applyFont="true" applyNumberFormat="true" borderId="4" fillId="0" fontId="3" numFmtId="1004" quotePrefix="false">
      <alignment horizontal="center"/>
    </xf>
    <xf applyAlignment="true" applyBorder="true" applyFont="true" applyNumberFormat="true" borderId="4" fillId="0" fontId="3" numFmtId="1000" quotePrefix="false">
      <alignment horizontal="center" wrapText="true"/>
    </xf>
    <xf applyAlignment="true" applyBorder="true" applyFill="true" applyFont="true" applyNumberFormat="true" borderId="4" fillId="2" fontId="3" numFmtId="1004" quotePrefix="false">
      <alignment horizontal="center"/>
    </xf>
    <xf applyBorder="true" applyFill="true" applyFont="true" applyNumberFormat="true" borderId="4" fillId="2" fontId="3" numFmtId="1002" quotePrefix="false"/>
    <xf applyBorder="true" applyFill="true" applyFont="true" applyNumberFormat="true" borderId="4" fillId="2" fontId="3" numFmtId="1000" quotePrefix="false"/>
    <xf applyAlignment="true" applyBorder="true" applyFill="true" applyFont="true" applyNumberFormat="true" borderId="4" fillId="2" fontId="3" numFmtId="1000" quotePrefix="false">
      <alignment horizontal="center" vertical="bottom"/>
    </xf>
    <xf applyAlignment="true" applyBorder="true" applyFill="true" applyFont="true" applyNumberFormat="true" borderId="4" fillId="2" fontId="3" numFmtId="1003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4" fillId="0" fontId="11" numFmtId="1000" quotePrefix="false">
      <alignment horizontal="center" vertical="center"/>
    </xf>
    <xf applyAlignment="true" applyBorder="true" applyFont="true" applyNumberFormat="true" borderId="4" fillId="0" fontId="2" numFmtId="1002" quotePrefix="false">
      <alignment horizontal="center" vertic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3" numFmtId="1000" quotePrefix="false">
      <alignment horizontal="center"/>
    </xf>
    <xf applyAlignment="true" applyFont="true" borderId="0" fillId="0" fontId="0" quotePrefix="false">
      <alignment vertical="bottom"/>
    </xf>
    <xf applyAlignment="true" applyBorder="true" applyFont="true" applyNumberFormat="true" borderId="4" fillId="0" fontId="3" numFmtId="1000" quotePrefix="false">
      <alignment horizontal="center" vertical="bottom"/>
    </xf>
    <xf applyAlignment="true" applyBorder="true" applyFill="true" applyFont="true" applyNumberFormat="true" borderId="4" fillId="2" fontId="3" numFmtId="1000" quotePrefix="false">
      <alignment horizontal="left" vertical="bottom"/>
    </xf>
    <xf applyAlignment="true" applyBorder="true" applyFont="true" applyNumberFormat="true" borderId="4" fillId="0" fontId="3" numFmtId="1002" quotePrefix="false">
      <alignment horizontal="center" vertical="bottom"/>
    </xf>
    <xf applyAlignment="true" applyBorder="true" applyFont="true" applyNumberFormat="true" borderId="4" fillId="0" fontId="3" numFmtId="1004" quotePrefix="false">
      <alignment horizontal="center" vertical="bottom"/>
    </xf>
    <xf applyAlignment="true" applyFont="true" applyNumberFormat="true" borderId="0" fillId="0" fontId="1" numFmtId="1000" quotePrefix="false">
      <alignment vertical="bottom"/>
    </xf>
    <xf applyAlignment="true" applyBorder="true" applyFont="true" applyNumberFormat="true" borderId="4" fillId="0" fontId="3" numFmtId="1000" quotePrefix="false">
      <alignment wrapText="true"/>
    </xf>
    <xf applyBorder="true" applyFont="true" applyNumberFormat="true" borderId="4" fillId="0" fontId="3" numFmtId="1002" quotePrefix="false"/>
    <xf applyAlignment="true" applyBorder="true" applyFont="true" applyNumberFormat="true" borderId="4" fillId="0" fontId="3" numFmtId="1003" quotePrefix="false">
      <alignment horizontal="center"/>
    </xf>
    <xf applyAlignment="true" applyBorder="true" applyFill="true" applyFont="true" applyNumberFormat="true" borderId="4" fillId="2" fontId="3" numFmtId="1000" quotePrefix="false">
      <alignment horizontal="center" vertical="center"/>
    </xf>
    <xf applyAlignment="true" applyBorder="true" applyFill="true" applyFont="true" applyNumberFormat="true" borderId="4" fillId="2" fontId="11" numFmtId="1000" quotePrefix="false">
      <alignment horizontal="center"/>
    </xf>
    <xf applyAlignment="true" applyBorder="true" applyFill="true" applyFont="true" applyNumberFormat="true" borderId="4" fillId="2" fontId="11" numFmtId="1002" quotePrefix="false">
      <alignment horizontal="center"/>
    </xf>
    <xf applyAlignment="true" applyBorder="true" applyFont="true" applyNumberFormat="true" borderId="4" fillId="0" fontId="2" numFmtId="1000" quotePrefix="false">
      <alignment horizontal="right"/>
    </xf>
    <xf applyAlignment="true" applyBorder="true" applyFont="true" applyNumberFormat="true" borderId="5" fillId="0" fontId="2" numFmtId="1000" quotePrefix="false">
      <alignment horizontal="right"/>
    </xf>
    <xf applyAlignment="true" applyBorder="true" applyFont="true" applyNumberFormat="true" borderId="6" fillId="0" fontId="2" numFmtId="1000" quotePrefix="false">
      <alignment horizontal="right"/>
    </xf>
    <xf applyAlignment="true" applyBorder="true" applyFont="true" applyNumberFormat="true" borderId="4" fillId="0" fontId="2" numFmtId="1002" quotePrefix="false">
      <alignment horizontal="center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2" quotePrefix="false">
      <alignment horizontal="center"/>
    </xf>
    <xf applyFont="true" applyNumberFormat="true" borderId="0" fillId="0" fontId="3" numFmtId="1002" quotePrefix="false"/>
    <xf applyAlignment="true" applyFont="true" applyNumberFormat="true" borderId="0" fillId="0" fontId="2" numFmtId="1003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2" numFmtId="1002" quotePrefix="false">
      <alignment horizontal="left"/>
    </xf>
    <xf applyAlignment="true" applyFont="true" applyNumberFormat="true" borderId="0" fillId="0" fontId="3" numFmtId="1002" quotePrefix="false">
      <alignment horizontal="right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6" numFmtId="1002" quotePrefix="false">
      <alignment horizontal="righ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left"/>
    </xf>
    <xf applyAlignment="true" applyBorder="true" applyFont="true" applyNumberFormat="true" borderId="4" fillId="0" fontId="11" numFmtId="1000" quotePrefix="false">
      <alignment horizontal="center"/>
    </xf>
    <xf applyAlignment="true" applyBorder="true" applyFill="true" applyFont="true" applyNumberFormat="true" borderId="4" fillId="2" fontId="3" numFmtId="1000" quotePrefix="false">
      <alignment horizontal="left" wrapText="true"/>
    </xf>
    <xf applyBorder="true" applyFont="true" applyNumberFormat="true" borderId="4" fillId="0" fontId="1" numFmtId="1000" quotePrefix="false"/>
    <xf applyAlignment="true" applyBorder="true" applyFont="true" applyNumberFormat="true" borderId="4" fillId="0" fontId="4" numFmtId="1000" quotePrefix="false">
      <alignment horizontal="center"/>
    </xf>
    <xf applyBorder="true" applyFont="true" applyNumberFormat="true" borderId="4" fillId="0" fontId="1" numFmtId="1002" quotePrefix="false"/>
    <xf applyAlignment="true" applyBorder="true" applyFont="true" applyNumberFormat="true" borderId="4" fillId="0" fontId="11" numFmtId="1002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2" quotePrefix="false">
      <alignment horizontal="right"/>
    </xf>
    <xf applyFont="true" applyNumberFormat="true" borderId="0" fillId="0" fontId="2" numFmtId="1002" quotePrefix="false"/>
    <xf applyAlignment="true" applyBorder="true" applyFill="true" applyFont="true" applyNumberFormat="true" borderId="4" fillId="2" fontId="3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left" wrapText="true"/>
    </xf>
    <xf applyBorder="true" applyFont="true" applyNumberFormat="true" borderId="4" fillId="0" fontId="3" numFmtId="1003" quotePrefix="false"/>
    <xf applyAlignment="true" applyBorder="true" applyFont="true" applyNumberFormat="true" borderId="8" fillId="0" fontId="9" numFmtId="1000" quotePrefix="false">
      <alignment horizontal="center"/>
    </xf>
    <xf applyAlignment="true" applyBorder="true" applyFont="true" applyNumberFormat="true" borderId="9" fillId="0" fontId="9" numFmtId="1000" quotePrefix="false">
      <alignment horizontal="center"/>
    </xf>
    <xf applyAlignment="true" applyBorder="true" applyFill="true" applyFont="true" applyNumberFormat="true" borderId="4" fillId="2" fontId="3" numFmtId="1000" quotePrefix="false">
      <alignment horizontal="left" vertical="center" wrapText="true"/>
    </xf>
    <xf applyAlignment="true" applyBorder="true" applyFont="true" applyNumberFormat="true" borderId="10" fillId="0" fontId="3" numFmtId="1002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/>
    </xf>
    <xf applyAlignment="true" applyBorder="true" applyFill="true" applyFont="true" applyNumberFormat="true" borderId="4" fillId="2" fontId="12" numFmtId="1000" quotePrefix="false">
      <alignment horizontal="center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Alignment="true" applyBorder="true" applyFont="true" applyNumberFormat="true" borderId="4" fillId="0" fontId="3" numFmtId="1000" quotePrefix="false">
      <alignment horizontal="left" vertical="center"/>
    </xf>
    <xf applyAlignment="true" applyBorder="true" applyFont="true" applyNumberFormat="true" borderId="4" fillId="0" fontId="1" numFmtId="1002" quotePrefix="false">
      <alignment horizontal="center"/>
    </xf>
    <xf applyAlignment="true" applyBorder="true" applyFont="true" applyNumberFormat="true" borderId="4" fillId="0" fontId="1" numFmtId="1004" quotePrefix="false">
      <alignment horizontal="center"/>
    </xf>
    <xf applyAlignment="true" applyFont="true" applyNumberFormat="true" borderId="0" fillId="0" fontId="2" numFmtId="1005" quotePrefix="false">
      <alignment horizontal="center"/>
    </xf>
    <xf applyAlignment="true" applyBorder="true" applyFont="true" applyNumberFormat="true" borderId="4" fillId="0" fontId="3" numFmtId="1002" quotePrefix="false">
      <alignment horizontal="center" wrapText="true"/>
    </xf>
    <xf applyAlignment="true" applyBorder="true" applyFont="true" applyNumberFormat="true" borderId="10" fillId="0" fontId="3" numFmtId="1002" quotePrefix="false">
      <alignment horizontal="center"/>
    </xf>
    <xf applyAlignment="true" applyBorder="true" applyFont="true" applyNumberFormat="true" borderId="4" fillId="0" fontId="3" numFmtId="1000" quotePrefix="false">
      <alignment horizontal="left" vertical="bottom"/>
    </xf>
    <xf applyAlignment="true" applyFont="true" applyNumberFormat="true" borderId="0" fillId="0" fontId="9" numFmtId="1000" quotePrefix="false">
      <alignment vertical="bottom"/>
    </xf>
    <xf applyAlignment="true" applyBorder="true" applyFont="true" applyNumberFormat="true" borderId="4" fillId="0" fontId="2" numFmtId="1004" quotePrefix="false">
      <alignment horizontal="center"/>
    </xf>
    <xf applyAlignment="true" applyFont="true" applyNumberFormat="true" borderId="0" fillId="0" fontId="3" numFmtId="1003" quotePrefix="false">
      <alignment horizontal="left"/>
    </xf>
    <xf applyAlignment="true" applyBorder="true" applyFont="true" applyNumberFormat="true" borderId="4" fillId="0" fontId="12" numFmtId="1002" quotePrefix="false">
      <alignment horizontal="center"/>
    </xf>
    <xf applyFont="true" borderId="0" fillId="0" fontId="13" quotePrefix="false"/>
    <xf applyAlignment="true" applyFont="true" applyNumberFormat="true" borderId="0" fillId="0" fontId="4" numFmtId="1001" quotePrefix="false">
      <alignment horizontal="left" vertical="center"/>
    </xf>
    <xf applyAlignment="true" applyFont="true" applyNumberFormat="true" borderId="0" fillId="0" fontId="14" numFmtId="1000" quotePrefix="false">
      <alignment horizontal="right"/>
    </xf>
    <xf applyAlignment="true" applyFont="true" applyNumberFormat="true" borderId="0" fillId="0" fontId="14" numFmtId="1002" quotePrefix="false">
      <alignment horizontal="center"/>
    </xf>
    <xf applyAlignment="true" applyFont="true" applyNumberFormat="true" borderId="0" fillId="0" fontId="14" numFmtId="1000" quotePrefix="false">
      <alignment horizontal="center"/>
    </xf>
    <xf applyAlignment="true" applyBorder="true" applyFont="true" applyNumberFormat="true" borderId="1" fillId="0" fontId="9" numFmtId="1000" quotePrefix="false">
      <alignment horizontal="left"/>
    </xf>
    <xf applyAlignment="true" applyBorder="true" applyFont="true" applyNumberFormat="true" borderId="2" fillId="0" fontId="9" numFmtId="1000" quotePrefix="false">
      <alignment horizontal="left"/>
    </xf>
    <xf applyAlignment="true" applyBorder="true" applyFont="true" applyNumberFormat="true" borderId="3" fillId="0" fontId="9" numFmtId="1000" quotePrefix="false">
      <alignment horizontal="left"/>
    </xf>
    <xf applyAlignment="true" applyBorder="true" applyFill="true" applyFont="true" applyNumberFormat="true" borderId="4" fillId="2" fontId="9" numFmtId="1000" quotePrefix="false">
      <alignment horizontal="left"/>
    </xf>
    <xf applyAlignment="true" applyBorder="true" applyFill="true" applyFont="true" applyNumberFormat="true" borderId="5" fillId="2" fontId="9" numFmtId="1000" quotePrefix="false">
      <alignment horizontal="left"/>
    </xf>
    <xf applyAlignment="true" applyBorder="true" applyFill="true" applyFont="true" applyNumberFormat="true" borderId="6" fillId="2" fontId="9" numFmtId="1000" quotePrefix="false">
      <alignment horizontal="left"/>
    </xf>
    <xf applyAlignment="true" applyBorder="true" applyFill="true" applyFont="true" applyNumberFormat="true" borderId="4" fillId="2" fontId="3" numFmtId="1000" quotePrefix="false">
      <alignment horizontal="left"/>
    </xf>
    <xf applyAlignment="true" applyFont="true" applyNumberFormat="true" borderId="0" fillId="0" fontId="3" numFmtId="1002" quotePrefix="false">
      <alignment horizontal="center"/>
    </xf>
    <xf applyFont="true" applyNumberFormat="true" borderId="0" fillId="0" fontId="1" numFmtId="1002" quotePrefix="false"/>
    <xf applyAlignment="true" applyBorder="true" applyFont="true" applyNumberFormat="true" borderId="4" fillId="0" fontId="15" numFmtId="1002" quotePrefix="false">
      <alignment horizontal="center"/>
    </xf>
    <xf applyAlignment="true" applyBorder="true" applyFont="true" applyNumberFormat="true" borderId="4" fillId="0" fontId="15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W31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.42578146740498"/>
    <col customWidth="true" max="2" min="2" outlineLevel="0" width="5.00000016916618"/>
    <col customWidth="true" max="3" min="3" outlineLevel="0" width="43.4257816365712"/>
    <col customWidth="true" max="4" min="4" outlineLevel="0" width="8"/>
    <col customWidth="true" max="5" min="5" outlineLevel="0" width="9.71093728722066"/>
    <col customWidth="true" max="6" min="6" outlineLevel="0" width="9.14062530925693"/>
    <col customWidth="true" max="7" min="7" outlineLevel="0" width="8.14062514009074"/>
    <col customWidth="true" max="8" min="8" outlineLevel="0" width="9.14062530925693"/>
    <col customWidth="true" max="9" min="9" outlineLevel="0" width="8.28515598898187"/>
    <col customWidth="true" hidden="true" max="10" min="10" outlineLevel="0" width="2.28515632731423"/>
    <col customWidth="true" max="12" min="11" outlineLevel="0" width="7.14062497092456"/>
    <col customWidth="true" max="13" min="13" outlineLevel="0" width="7.42578095990643"/>
    <col customWidth="true" max="14" min="14" outlineLevel="0" width="7.14062497092456"/>
    <col customWidth="true" max="15" min="15" outlineLevel="0" width="6.28515632731423"/>
    <col customWidth="true" max="16" min="16" outlineLevel="0" width="6.42578146740498"/>
    <col customWidth="true" max="17" min="17" outlineLevel="0" width="5.71093728722066"/>
    <col customWidth="true" max="18" min="18" outlineLevel="0" width="7.14062497092456"/>
    <col customWidth="true" max="19" min="19" outlineLevel="0" width="3.85546881277651"/>
    <col customWidth="true" max="21" min="21" outlineLevel="0" width="15.4257809599064"/>
    <col customWidth="true" max="35" min="35" outlineLevel="0" width="5.14062497092456"/>
  </cols>
  <sheetData>
    <row customHeight="true" ht="20.25" outlineLevel="0" r="1">
      <c r="A1" s="1" t="s">
        <v>0</v>
      </c>
      <c r="B1" s="1" t="s"/>
      <c r="C1" s="1" t="s"/>
      <c r="D1" s="2" t="s">
        <v>1</v>
      </c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</row>
    <row customHeight="true" ht="15" outlineLevel="0" r="2">
      <c r="A2" s="3" t="s">
        <v>2</v>
      </c>
      <c r="B2" s="3" t="s"/>
      <c r="C2" s="3" t="s"/>
      <c r="D2" s="4" t="n"/>
      <c r="E2" s="4" t="s"/>
      <c r="F2" s="4" t="s"/>
      <c r="G2" s="4" t="s"/>
      <c r="H2" s="4" t="s"/>
      <c r="I2" s="4" t="s"/>
      <c r="J2" s="5" t="n"/>
      <c r="K2" s="6" t="s">
        <v>3</v>
      </c>
      <c r="L2" s="6" t="s"/>
      <c r="M2" s="6" t="s"/>
      <c r="N2" s="6" t="s"/>
      <c r="O2" s="6" t="s"/>
      <c r="P2" s="6" t="s"/>
      <c r="Q2" s="6" t="s"/>
      <c r="R2" s="6" t="s"/>
    </row>
    <row customHeight="true" hidden="true" ht="15" outlineLevel="0" r="3">
      <c r="A3" s="7" t="n"/>
      <c r="B3" s="7" t="n"/>
      <c r="C3" s="7" t="n"/>
      <c r="D3" s="7" t="n"/>
      <c r="E3" s="7" t="n"/>
      <c r="F3" s="7" t="n"/>
      <c r="G3" s="7" t="n"/>
      <c r="H3" s="7" t="n"/>
      <c r="I3" s="7" t="n"/>
      <c r="J3" s="5" t="n"/>
      <c r="K3" s="8" t="n"/>
      <c r="L3" s="8" t="n"/>
      <c r="M3" s="8" t="n"/>
      <c r="N3" s="8" t="n"/>
      <c r="O3" s="8" t="n"/>
      <c r="P3" s="8" t="n"/>
      <c r="Q3" s="8" t="n"/>
      <c r="R3" s="8" t="n"/>
    </row>
    <row customHeight="true" ht="15" outlineLevel="0" r="4">
      <c r="A4" s="9" t="s">
        <v>4</v>
      </c>
      <c r="B4" s="9" t="s"/>
      <c r="C4" s="9" t="s"/>
      <c r="D4" s="10" t="s">
        <v>5</v>
      </c>
      <c r="E4" s="10" t="s"/>
      <c r="F4" s="10" t="s"/>
      <c r="G4" s="10" t="s"/>
      <c r="H4" s="10" t="s"/>
      <c r="I4" s="10" t="s"/>
      <c r="J4" s="10" t="s"/>
      <c r="K4" s="10" t="s"/>
      <c r="L4" s="10" t="s"/>
      <c r="M4" s="10" t="s"/>
      <c r="N4" s="10" t="s"/>
      <c r="O4" s="10" t="s"/>
      <c r="P4" s="10" t="s"/>
      <c r="Q4" s="10" t="s"/>
      <c r="R4" s="10" t="s"/>
    </row>
    <row customHeight="true" ht="15" outlineLevel="0" r="5">
      <c r="A5" s="11" t="s">
        <v>6</v>
      </c>
      <c r="B5" s="11" t="s"/>
      <c r="C5" s="11" t="s"/>
      <c r="D5" s="12" t="n"/>
      <c r="E5" s="12" t="s"/>
      <c r="F5" s="12" t="s"/>
      <c r="G5" s="13" t="s">
        <v>7</v>
      </c>
      <c r="H5" s="13" t="s"/>
      <c r="I5" s="13" t="s"/>
      <c r="J5" s="13" t="s"/>
      <c r="K5" s="13" t="s"/>
      <c r="L5" s="13" t="s"/>
      <c r="M5" s="13" t="s"/>
      <c r="N5" s="13" t="s"/>
      <c r="O5" s="13" t="s"/>
      <c r="P5" s="13" t="s"/>
      <c r="Q5" s="13" t="s"/>
      <c r="R5" s="13" t="s"/>
    </row>
    <row customHeight="true" ht="18" outlineLevel="0" r="6">
      <c r="A6" s="14" t="s">
        <v>8</v>
      </c>
      <c r="B6" s="14" t="s"/>
      <c r="C6" s="14" t="s"/>
      <c r="D6" s="14" t="s"/>
      <c r="E6" s="14" t="s"/>
      <c r="F6" s="14" t="s"/>
      <c r="G6" s="14" t="s"/>
      <c r="H6" s="14" t="s"/>
      <c r="I6" s="14" t="s"/>
      <c r="J6" s="14" t="s"/>
      <c r="K6" s="14" t="s"/>
      <c r="L6" s="14" t="s"/>
      <c r="M6" s="14" t="s"/>
      <c r="N6" s="14" t="s"/>
      <c r="O6" s="14" t="s"/>
      <c r="P6" s="14" t="s"/>
      <c r="Q6" s="14" t="s"/>
      <c r="R6" s="14" t="s"/>
    </row>
    <row customHeight="true" ht="15" outlineLevel="0" r="7">
      <c r="A7" s="15" t="s">
        <v>9</v>
      </c>
      <c r="B7" s="15" t="s"/>
      <c r="C7" s="15" t="s"/>
      <c r="D7" s="15" t="s"/>
      <c r="E7" s="15" t="s"/>
      <c r="F7" s="15" t="s"/>
      <c r="G7" s="15" t="s"/>
      <c r="H7" s="15" t="s"/>
      <c r="I7" s="15" t="s"/>
      <c r="J7" s="15" t="s"/>
      <c r="K7" s="15" t="s"/>
      <c r="L7" s="15" t="s"/>
      <c r="M7" s="15" t="s"/>
      <c r="N7" s="15" t="s"/>
      <c r="O7" s="15" t="s"/>
      <c r="P7" s="15" t="s"/>
      <c r="Q7" s="15" t="s"/>
      <c r="R7" s="15" t="s"/>
    </row>
    <row customHeight="true" ht="15" outlineLevel="0" r="8">
      <c r="A8" s="16" t="s">
        <v>10</v>
      </c>
      <c r="B8" s="16" t="s"/>
      <c r="C8" s="16" t="s"/>
      <c r="D8" s="16" t="s"/>
      <c r="E8" s="16" t="s"/>
      <c r="F8" s="16" t="s"/>
      <c r="G8" s="16" t="s"/>
      <c r="H8" s="16" t="s"/>
      <c r="I8" s="16" t="s"/>
      <c r="J8" s="16" t="s"/>
      <c r="K8" s="16" t="s"/>
      <c r="L8" s="16" t="s"/>
      <c r="M8" s="16" t="s"/>
      <c r="N8" s="16" t="s"/>
      <c r="O8" s="16" t="s"/>
      <c r="P8" s="16" t="s"/>
      <c r="Q8" s="16" t="s"/>
      <c r="R8" s="16" t="s"/>
    </row>
    <row customHeight="true" ht="18" outlineLevel="0" r="9">
      <c r="A9" s="17" t="s">
        <v>11</v>
      </c>
      <c r="B9" s="18" t="s"/>
      <c r="C9" s="18" t="s"/>
      <c r="D9" s="18" t="s"/>
      <c r="E9" s="18" t="s"/>
      <c r="F9" s="18" t="s"/>
      <c r="G9" s="18" t="s"/>
      <c r="H9" s="18" t="s"/>
      <c r="I9" s="18" t="s"/>
      <c r="J9" s="18" t="s"/>
      <c r="K9" s="18" t="s"/>
      <c r="L9" s="18" t="s"/>
      <c r="M9" s="18" t="s"/>
      <c r="N9" s="18" t="s"/>
      <c r="O9" s="18" t="s"/>
      <c r="P9" s="18" t="s"/>
      <c r="Q9" s="18" t="s"/>
      <c r="R9" s="19" t="s"/>
    </row>
    <row customHeight="true" ht="18" outlineLevel="0" r="10">
      <c r="A10" s="20" t="s">
        <v>12</v>
      </c>
      <c r="B10" s="21" t="s"/>
      <c r="C10" s="21" t="s"/>
      <c r="D10" s="21" t="s"/>
      <c r="E10" s="21" t="s"/>
      <c r="F10" s="21" t="s"/>
      <c r="G10" s="21" t="s"/>
      <c r="H10" s="21" t="s"/>
      <c r="I10" s="21" t="s"/>
      <c r="J10" s="21" t="s"/>
      <c r="K10" s="21" t="s"/>
      <c r="L10" s="21" t="s"/>
      <c r="M10" s="21" t="s"/>
      <c r="N10" s="21" t="s"/>
      <c r="O10" s="21" t="s"/>
      <c r="P10" s="21" t="s"/>
      <c r="Q10" s="21" t="s"/>
      <c r="R10" s="22" t="s"/>
    </row>
    <row customHeight="true" ht="18" outlineLevel="0" r="11">
      <c r="A11" s="23" t="s">
        <v>13</v>
      </c>
      <c r="B11" s="24" t="s">
        <v>14</v>
      </c>
      <c r="C11" s="23" t="s">
        <v>15</v>
      </c>
      <c r="D11" s="25" t="s">
        <v>16</v>
      </c>
      <c r="E11" s="24" t="s">
        <v>17</v>
      </c>
      <c r="F11" s="23" t="s">
        <v>18</v>
      </c>
      <c r="G11" s="23" t="s">
        <v>19</v>
      </c>
      <c r="H11" s="23" t="s">
        <v>20</v>
      </c>
      <c r="I11" s="24" t="s">
        <v>21</v>
      </c>
      <c r="J11" s="26" t="n"/>
      <c r="K11" s="27" t="s">
        <v>22</v>
      </c>
      <c r="L11" s="27" t="n"/>
      <c r="M11" s="27" t="n"/>
      <c r="N11" s="27" t="n"/>
      <c r="O11" s="24" t="s">
        <v>23</v>
      </c>
      <c r="P11" s="28" t="s"/>
      <c r="Q11" s="28" t="s"/>
      <c r="R11" s="29" t="s"/>
    </row>
    <row customHeight="true" ht="15" outlineLevel="0" r="12">
      <c r="A12" s="30" t="s"/>
      <c r="B12" s="31" t="s"/>
      <c r="C12" s="30" t="s"/>
      <c r="D12" s="32" t="s"/>
      <c r="E12" s="31" t="s"/>
      <c r="F12" s="30" t="s"/>
      <c r="G12" s="30" t="s"/>
      <c r="H12" s="30" t="s"/>
      <c r="I12" s="31" t="s"/>
      <c r="J12" s="26" t="n"/>
      <c r="K12" s="24" t="s">
        <v>24</v>
      </c>
      <c r="L12" s="33" t="s">
        <v>25</v>
      </c>
      <c r="M12" s="33" t="s">
        <v>26</v>
      </c>
      <c r="N12" s="33" t="s">
        <v>27</v>
      </c>
      <c r="O12" s="34" t="s">
        <v>28</v>
      </c>
      <c r="P12" s="33" t="s">
        <v>29</v>
      </c>
      <c r="Q12" s="33" t="s">
        <v>30</v>
      </c>
      <c r="R12" s="33" t="s">
        <v>31</v>
      </c>
    </row>
    <row customHeight="true" ht="27" outlineLevel="0" r="13">
      <c r="A13" s="35" t="n">
        <v>175</v>
      </c>
      <c r="B13" s="35" t="s">
        <v>32</v>
      </c>
      <c r="C13" s="36" t="s">
        <v>33</v>
      </c>
      <c r="D13" s="35" t="s">
        <v>34</v>
      </c>
      <c r="E13" s="37" t="n">
        <v>30.66</v>
      </c>
      <c r="F13" s="38" t="n">
        <v>4.35</v>
      </c>
      <c r="G13" s="38" t="n">
        <v>9.42</v>
      </c>
      <c r="H13" s="38" t="n">
        <v>39.08</v>
      </c>
      <c r="I13" s="38" t="n">
        <v>259.36</v>
      </c>
      <c r="J13" s="38" t="n">
        <v>195</v>
      </c>
      <c r="K13" s="37" t="n">
        <v>127.7</v>
      </c>
      <c r="L13" s="37" t="n">
        <v>35.53</v>
      </c>
      <c r="M13" s="37" t="n">
        <v>149.6</v>
      </c>
      <c r="N13" s="37" t="n">
        <v>0.8</v>
      </c>
      <c r="O13" s="38" t="n">
        <v>52.31</v>
      </c>
      <c r="P13" s="37" t="n">
        <v>0.1</v>
      </c>
      <c r="Q13" s="38" t="n">
        <v>0.55</v>
      </c>
      <c r="R13" s="39" t="n">
        <v>0.92</v>
      </c>
      <c r="S13" s="40" t="n"/>
    </row>
    <row customHeight="true" ht="18" outlineLevel="0" r="14">
      <c r="A14" s="41" t="n"/>
      <c r="B14" s="41" t="s">
        <v>35</v>
      </c>
      <c r="C14" s="42" t="s">
        <v>36</v>
      </c>
      <c r="D14" s="41" t="n">
        <v>50</v>
      </c>
      <c r="E14" s="43" t="n">
        <v>7.28</v>
      </c>
      <c r="F14" s="43" t="n">
        <v>4</v>
      </c>
      <c r="G14" s="43" t="n">
        <v>0.7</v>
      </c>
      <c r="H14" s="43" t="n">
        <v>21</v>
      </c>
      <c r="I14" s="43" t="n">
        <v>106</v>
      </c>
      <c r="J14" s="42" t="n"/>
      <c r="K14" s="43" t="n">
        <v>11.5</v>
      </c>
      <c r="L14" s="43" t="n">
        <v>16.5</v>
      </c>
      <c r="M14" s="43" t="n">
        <v>43.5</v>
      </c>
      <c r="N14" s="43" t="n">
        <v>1</v>
      </c>
      <c r="O14" s="41" t="n">
        <v>0</v>
      </c>
      <c r="P14" s="43" t="n">
        <v>0.1</v>
      </c>
      <c r="Q14" s="43" t="n">
        <v>0.8</v>
      </c>
      <c r="R14" s="44" t="n">
        <v>0</v>
      </c>
      <c r="S14" s="40" t="n"/>
    </row>
    <row customHeight="true" ht="18" outlineLevel="0" r="15">
      <c r="A15" s="45" t="n">
        <v>15</v>
      </c>
      <c r="B15" s="41" t="s">
        <v>37</v>
      </c>
      <c r="C15" s="42" t="s">
        <v>38</v>
      </c>
      <c r="D15" s="41" t="n">
        <v>20</v>
      </c>
      <c r="E15" s="43" t="n">
        <v>21.76</v>
      </c>
      <c r="F15" s="39" t="n">
        <v>4.64</v>
      </c>
      <c r="G15" s="39" t="n">
        <v>5.9</v>
      </c>
      <c r="H15" s="46" t="n">
        <v>0</v>
      </c>
      <c r="I15" s="39" t="n">
        <v>71.66</v>
      </c>
      <c r="J15" s="47" t="n"/>
      <c r="K15" s="39" t="n">
        <v>176</v>
      </c>
      <c r="L15" s="39" t="n">
        <v>7</v>
      </c>
      <c r="M15" s="39" t="n">
        <v>100</v>
      </c>
      <c r="N15" s="39" t="n">
        <v>0.2</v>
      </c>
      <c r="O15" s="39" t="n">
        <v>52</v>
      </c>
      <c r="P15" s="46" t="n">
        <v>0</v>
      </c>
      <c r="Q15" s="46" t="n">
        <v>0</v>
      </c>
      <c r="R15" s="46" t="n">
        <v>0</v>
      </c>
      <c r="S15" s="40" t="n"/>
    </row>
    <row customHeight="true" ht="18" outlineLevel="0" r="16">
      <c r="A16" s="41" t="n">
        <v>382</v>
      </c>
      <c r="B16" s="41" t="s">
        <v>39</v>
      </c>
      <c r="C16" s="48" t="s">
        <v>40</v>
      </c>
      <c r="D16" s="49" t="n">
        <v>200</v>
      </c>
      <c r="E16" s="39" t="n">
        <v>17.12</v>
      </c>
      <c r="F16" s="34" t="n">
        <v>2.94</v>
      </c>
      <c r="G16" s="34" t="n">
        <v>3.42</v>
      </c>
      <c r="H16" s="34" t="n">
        <v>17.58</v>
      </c>
      <c r="I16" s="39" t="n">
        <v>118.6</v>
      </c>
      <c r="J16" s="34" t="n"/>
      <c r="K16" s="39" t="n">
        <v>152.2</v>
      </c>
      <c r="L16" s="39" t="n">
        <v>21.34</v>
      </c>
      <c r="M16" s="39" t="n">
        <v>124.56</v>
      </c>
      <c r="N16" s="39" t="n">
        <v>0.48</v>
      </c>
      <c r="O16" s="39" t="n">
        <v>24.4</v>
      </c>
      <c r="P16" s="39" t="n">
        <v>0.06</v>
      </c>
      <c r="Q16" s="50" t="n">
        <v>0.17</v>
      </c>
      <c r="R16" s="39" t="n">
        <v>1.59</v>
      </c>
      <c r="S16" s="40" t="n"/>
    </row>
    <row outlineLevel="0" r="17">
      <c r="A17" s="33" t="s">
        <v>41</v>
      </c>
      <c r="B17" s="51" t="s"/>
      <c r="C17" s="52" t="s"/>
      <c r="D17" s="53" t="n">
        <v>480</v>
      </c>
      <c r="E17" s="54" t="n">
        <f aca="false" ca="false" dt2D="false" dtr="false" t="normal">SUM(E13:E16)</f>
        <v>76.82000000000001</v>
      </c>
      <c r="F17" s="54" t="n">
        <f aca="false" ca="false" dt2D="false" dtr="false" t="normal">SUM(F13:F16)</f>
        <v>15.929999999999998</v>
      </c>
      <c r="G17" s="54" t="n">
        <f aca="false" ca="false" dt2D="false" dtr="false" t="normal">SUM(G13:G16)</f>
        <v>19.439999999999998</v>
      </c>
      <c r="H17" s="54" t="n">
        <f aca="false" ca="false" dt2D="false" dtr="false" t="normal">SUM(H13:H16)</f>
        <v>77.66</v>
      </c>
      <c r="I17" s="54" t="n">
        <f aca="false" ca="false" dt2D="false" dtr="false" t="normal">SUM(I13:I16)</f>
        <v>555.62</v>
      </c>
      <c r="J17" s="54" t="n">
        <f aca="false" ca="false" dt2D="false" dtr="false" t="normal">SUM(J13:J16)</f>
        <v>195</v>
      </c>
      <c r="K17" s="54" t="n">
        <f aca="false" ca="false" dt2D="false" dtr="false" t="normal">SUM(K13:K16)</f>
        <v>467.4</v>
      </c>
      <c r="L17" s="54" t="n">
        <f aca="false" ca="false" dt2D="false" dtr="false" t="normal">SUM(L13:L16)</f>
        <v>80.37</v>
      </c>
      <c r="M17" s="54" t="n">
        <f aca="false" ca="false" dt2D="false" dtr="false" t="normal">SUM(M13:M16)</f>
        <v>417.66</v>
      </c>
      <c r="N17" s="54" t="n">
        <f aca="false" ca="false" dt2D="false" dtr="false" t="normal">SUM(N13:N16)</f>
        <v>2.48</v>
      </c>
      <c r="O17" s="54" t="n">
        <f aca="false" ca="false" dt2D="false" dtr="false" t="normal">SUM(O13:O16)</f>
        <v>128.71</v>
      </c>
      <c r="P17" s="54" t="n">
        <f aca="false" ca="false" dt2D="false" dtr="false" t="normal">SUM(P13:P16)</f>
        <v>0.26</v>
      </c>
      <c r="Q17" s="54" t="n">
        <f aca="false" ca="false" dt2D="false" dtr="false" t="normal">SUM(Q13:Q16)</f>
        <v>1.52</v>
      </c>
      <c r="R17" s="54" t="n">
        <f aca="false" ca="false" dt2D="false" dtr="false" t="normal">SUM(R13:R16)</f>
        <v>2.5100000000000002</v>
      </c>
      <c r="S17" s="55" t="n"/>
    </row>
    <row customHeight="true" ht="18" outlineLevel="0" r="18">
      <c r="A18" s="20" t="s">
        <v>42</v>
      </c>
      <c r="B18" s="21" t="s"/>
      <c r="C18" s="21" t="s"/>
      <c r="D18" s="21" t="s"/>
      <c r="E18" s="21" t="s"/>
      <c r="F18" s="21" t="s"/>
      <c r="G18" s="21" t="s"/>
      <c r="H18" s="21" t="s"/>
      <c r="I18" s="21" t="s"/>
      <c r="J18" s="21" t="s"/>
      <c r="K18" s="21" t="s"/>
      <c r="L18" s="21" t="s"/>
      <c r="M18" s="21" t="s"/>
      <c r="N18" s="21" t="s"/>
      <c r="O18" s="21" t="s"/>
      <c r="P18" s="21" t="s"/>
      <c r="Q18" s="21" t="s"/>
      <c r="R18" s="22" t="s"/>
      <c r="S18" s="55" t="n"/>
    </row>
    <row customHeight="true" ht="18" outlineLevel="0" r="19">
      <c r="A19" s="23" t="s">
        <v>13</v>
      </c>
      <c r="B19" s="24" t="s">
        <v>14</v>
      </c>
      <c r="C19" s="23" t="s">
        <v>15</v>
      </c>
      <c r="D19" s="24" t="s">
        <v>16</v>
      </c>
      <c r="E19" s="24" t="s">
        <v>17</v>
      </c>
      <c r="F19" s="23" t="s">
        <v>18</v>
      </c>
      <c r="G19" s="23" t="s">
        <v>19</v>
      </c>
      <c r="H19" s="23" t="s">
        <v>20</v>
      </c>
      <c r="I19" s="24" t="s">
        <v>21</v>
      </c>
      <c r="J19" s="26" t="n"/>
      <c r="K19" s="27" t="s">
        <v>22</v>
      </c>
      <c r="L19" s="27" t="n"/>
      <c r="M19" s="27" t="n"/>
      <c r="N19" s="27" t="n"/>
      <c r="O19" s="24" t="s">
        <v>23</v>
      </c>
      <c r="P19" s="28" t="s"/>
      <c r="Q19" s="28" t="s"/>
      <c r="R19" s="29" t="s"/>
    </row>
    <row customHeight="true" ht="15" outlineLevel="0" r="20">
      <c r="A20" s="30" t="s"/>
      <c r="B20" s="31" t="s"/>
      <c r="C20" s="30" t="s"/>
      <c r="D20" s="31" t="s"/>
      <c r="E20" s="31" t="s"/>
      <c r="F20" s="30" t="s"/>
      <c r="G20" s="30" t="s"/>
      <c r="H20" s="30" t="s"/>
      <c r="I20" s="31" t="s"/>
      <c r="J20" s="26" t="n"/>
      <c r="K20" s="24" t="s">
        <v>24</v>
      </c>
      <c r="L20" s="33" t="s">
        <v>25</v>
      </c>
      <c r="M20" s="33" t="s">
        <v>26</v>
      </c>
      <c r="N20" s="33" t="s">
        <v>27</v>
      </c>
      <c r="O20" s="33" t="s">
        <v>28</v>
      </c>
      <c r="P20" s="33" t="s">
        <v>29</v>
      </c>
      <c r="Q20" s="33" t="s">
        <v>30</v>
      </c>
      <c r="R20" s="33" t="s">
        <v>31</v>
      </c>
      <c r="S20" s="56" t="n"/>
    </row>
    <row customFormat="true" customHeight="true" ht="17.25" outlineLevel="0" r="21" s="57">
      <c r="A21" s="58" t="n">
        <v>52</v>
      </c>
      <c r="B21" s="58" t="s">
        <v>32</v>
      </c>
      <c r="C21" s="59" t="s">
        <v>43</v>
      </c>
      <c r="D21" s="58" t="n">
        <v>60</v>
      </c>
      <c r="E21" s="58" t="n">
        <v>5.86</v>
      </c>
      <c r="F21" s="60" t="n">
        <v>1</v>
      </c>
      <c r="G21" s="60" t="n">
        <v>3.6</v>
      </c>
      <c r="H21" s="60" t="n">
        <v>6.6</v>
      </c>
      <c r="I21" s="60" t="n">
        <v>62.4</v>
      </c>
      <c r="J21" s="60" t="n"/>
      <c r="K21" s="60" t="n">
        <v>21.1</v>
      </c>
      <c r="L21" s="60" t="n">
        <v>12.5</v>
      </c>
      <c r="M21" s="60" t="n">
        <v>24.6</v>
      </c>
      <c r="N21" s="60" t="n">
        <v>0.8</v>
      </c>
      <c r="O21" s="61" t="n">
        <v>0</v>
      </c>
      <c r="P21" s="60" t="n">
        <v>0</v>
      </c>
      <c r="Q21" s="60" t="n">
        <v>0.1</v>
      </c>
      <c r="R21" s="60" t="n">
        <v>5.7</v>
      </c>
      <c r="S21" s="62" t="n"/>
      <c r="T21" s="62" t="n"/>
      <c r="U21" s="62" t="n"/>
      <c r="V21" s="62" t="n"/>
      <c r="W21" s="62" t="n"/>
      <c r="X21" s="62" t="n"/>
      <c r="Y21" s="62" t="n"/>
      <c r="Z21" s="62" t="n"/>
      <c r="AA21" s="62" t="n"/>
      <c r="AB21" s="62" t="n"/>
      <c r="AC21" s="62" t="n"/>
      <c r="AD21" s="62" t="n"/>
      <c r="AE21" s="62" t="n"/>
      <c r="AF21" s="62" t="n"/>
      <c r="AG21" s="62" t="n"/>
      <c r="AH21" s="62" t="n"/>
      <c r="AI21" s="62" t="n"/>
      <c r="AJ21" s="62" t="n"/>
      <c r="AK21" s="62" t="n"/>
      <c r="AL21" s="62" t="n"/>
      <c r="AM21" s="62" t="n"/>
      <c r="AN21" s="62" t="n"/>
      <c r="AO21" s="62" t="n"/>
      <c r="AP21" s="62" t="n"/>
      <c r="AQ21" s="62" t="n"/>
      <c r="AR21" s="62" t="n"/>
      <c r="AS21" s="62" t="n"/>
      <c r="AT21" s="62" t="n"/>
      <c r="AU21" s="62" t="n"/>
      <c r="AV21" s="62" t="n"/>
      <c r="AW21" s="62" t="n"/>
    </row>
    <row customHeight="true" ht="18" outlineLevel="0" r="22">
      <c r="A22" s="41" t="n">
        <v>104</v>
      </c>
      <c r="B22" s="41" t="s">
        <v>35</v>
      </c>
      <c r="C22" s="63" t="s">
        <v>44</v>
      </c>
      <c r="D22" s="34" t="s">
        <v>45</v>
      </c>
      <c r="E22" s="41" t="n">
        <v>32.89</v>
      </c>
      <c r="F22" s="43" t="n">
        <f aca="false" ca="false" dt2D="false" dtr="false" t="normal">9*200/220</f>
        <v>8.181818181818182</v>
      </c>
      <c r="G22" s="43" t="n">
        <f aca="false" ca="false" dt2D="false" dtr="false" t="normal">6.3*200/220</f>
        <v>5.7272727272727275</v>
      </c>
      <c r="H22" s="43" t="n">
        <f aca="false" ca="false" dt2D="false" dtr="false" t="normal">22.1*200/220</f>
        <v>20.09090909090909</v>
      </c>
      <c r="I22" s="43" t="n">
        <f aca="false" ca="false" dt2D="false" dtr="false" t="normal">180.9*200/220</f>
        <v>164.45454545454547</v>
      </c>
      <c r="J22" s="64" t="n"/>
      <c r="K22" s="43" t="n">
        <f aca="false" ca="false" dt2D="false" dtr="false" t="normal">66.15*200/220</f>
        <v>60.13636363636365</v>
      </c>
      <c r="L22" s="43" t="n">
        <f aca="false" ca="false" dt2D="false" dtr="false" t="normal">26.5*200/220</f>
        <v>24.09090909090909</v>
      </c>
      <c r="M22" s="43" t="n">
        <f aca="false" ca="false" dt2D="false" dtr="false" t="normal">64.1*200/220</f>
        <v>58.272727272727266</v>
      </c>
      <c r="N22" s="43" t="n">
        <f aca="false" ca="false" dt2D="false" dtr="false" t="normal">1.38*200/220</f>
        <v>1.2545454545454546</v>
      </c>
      <c r="O22" s="43" t="n">
        <f aca="false" ca="false" dt2D="false" dtr="false" t="normal">0.8*200/220</f>
        <v>0.7272727272727273</v>
      </c>
      <c r="P22" s="43" t="n">
        <f aca="false" ca="false" dt2D="false" dtr="false" t="normal">9.48*200/220</f>
        <v>8.618181818181819</v>
      </c>
      <c r="Q22" s="43" t="n">
        <f aca="false" ca="false" dt2D="false" dtr="false" t="normal">1.3*200/220</f>
        <v>1.1818181818181819</v>
      </c>
      <c r="R22" s="43" t="n">
        <f aca="false" ca="false" dt2D="false" dtr="false" t="normal">20.03*200/220</f>
        <v>18.20909090909091</v>
      </c>
      <c r="S22" s="56" t="n"/>
    </row>
    <row customHeight="true" ht="18" outlineLevel="0" r="23">
      <c r="A23" s="41" t="n">
        <v>289</v>
      </c>
      <c r="B23" s="41" t="s">
        <v>37</v>
      </c>
      <c r="C23" s="63" t="s">
        <v>46</v>
      </c>
      <c r="D23" s="41" t="n">
        <v>240</v>
      </c>
      <c r="E23" s="43" t="n">
        <v>59.05</v>
      </c>
      <c r="F23" s="43" t="n">
        <v>19.3</v>
      </c>
      <c r="G23" s="43" t="n">
        <v>24.5</v>
      </c>
      <c r="H23" s="43" t="n">
        <v>25.2</v>
      </c>
      <c r="I23" s="43" t="n">
        <v>399.1</v>
      </c>
      <c r="J23" s="64" t="n"/>
      <c r="K23" s="43" t="n">
        <v>50.5</v>
      </c>
      <c r="L23" s="43" t="n">
        <v>53.3</v>
      </c>
      <c r="M23" s="43" t="n">
        <v>148.4</v>
      </c>
      <c r="N23" s="43" t="n">
        <v>2.6</v>
      </c>
      <c r="O23" s="44" t="n">
        <v>0</v>
      </c>
      <c r="P23" s="43" t="n">
        <v>0.3</v>
      </c>
      <c r="Q23" s="43" t="n">
        <v>5.8</v>
      </c>
      <c r="R23" s="43" t="n">
        <v>15.5</v>
      </c>
      <c r="S23" s="40" t="n"/>
    </row>
    <row customHeight="true" ht="18" outlineLevel="0" r="24">
      <c r="A24" s="41" t="n">
        <v>349</v>
      </c>
      <c r="B24" s="41" t="s">
        <v>39</v>
      </c>
      <c r="C24" s="63" t="s">
        <v>47</v>
      </c>
      <c r="D24" s="34" t="n">
        <v>200</v>
      </c>
      <c r="E24" s="41" t="n">
        <v>7.02</v>
      </c>
      <c r="F24" s="43" t="n">
        <v>0.6</v>
      </c>
      <c r="G24" s="43" t="n">
        <v>0.09</v>
      </c>
      <c r="H24" s="41" t="n">
        <v>32.01</v>
      </c>
      <c r="I24" s="43" t="n">
        <v>132.8</v>
      </c>
      <c r="J24" s="42" t="n"/>
      <c r="K24" s="43" t="n">
        <v>32.48</v>
      </c>
      <c r="L24" s="43" t="n">
        <v>17.46</v>
      </c>
      <c r="M24" s="43" t="n">
        <v>23.44</v>
      </c>
      <c r="N24" s="43" t="n">
        <v>0.7</v>
      </c>
      <c r="O24" s="44" t="n">
        <v>0</v>
      </c>
      <c r="P24" s="43" t="n">
        <v>0.02</v>
      </c>
      <c r="Q24" s="43" t="n">
        <v>0.26</v>
      </c>
      <c r="R24" s="43" t="n">
        <v>0.73</v>
      </c>
      <c r="S24" s="40" t="n"/>
    </row>
    <row customHeight="true" ht="18" outlineLevel="0" r="25">
      <c r="A25" s="41" t="n"/>
      <c r="B25" s="41" t="s">
        <v>48</v>
      </c>
      <c r="C25" s="63" t="s">
        <v>49</v>
      </c>
      <c r="D25" s="41" t="n">
        <v>30</v>
      </c>
      <c r="E25" s="43" t="n">
        <v>2.4</v>
      </c>
      <c r="F25" s="43" t="n">
        <v>1.68</v>
      </c>
      <c r="G25" s="43" t="n">
        <v>0.33</v>
      </c>
      <c r="H25" s="41" t="n">
        <v>14.82</v>
      </c>
      <c r="I25" s="43" t="n">
        <v>68.97</v>
      </c>
      <c r="J25" s="42" t="n"/>
      <c r="K25" s="43" t="n">
        <v>6.9</v>
      </c>
      <c r="L25" s="43" t="n">
        <v>7.5</v>
      </c>
      <c r="M25" s="43" t="n">
        <v>31.8</v>
      </c>
      <c r="N25" s="43" t="n">
        <v>0.93</v>
      </c>
      <c r="O25" s="44" t="n">
        <v>0</v>
      </c>
      <c r="P25" s="44" t="n">
        <v>0.03</v>
      </c>
      <c r="Q25" s="65" t="n">
        <v>0</v>
      </c>
      <c r="R25" s="43" t="n">
        <v>0</v>
      </c>
      <c r="S25" s="40" t="n"/>
    </row>
    <row customHeight="true" ht="18" outlineLevel="0" r="26">
      <c r="A26" s="41" t="n"/>
      <c r="B26" s="41" t="s">
        <v>50</v>
      </c>
      <c r="C26" s="48" t="s">
        <v>51</v>
      </c>
      <c r="D26" s="66" t="n">
        <v>30</v>
      </c>
      <c r="E26" s="39" t="n">
        <v>2.88</v>
      </c>
      <c r="F26" s="39" t="n">
        <v>2.37</v>
      </c>
      <c r="G26" s="39" t="n">
        <v>0.3</v>
      </c>
      <c r="H26" s="34" t="n">
        <v>14.49</v>
      </c>
      <c r="I26" s="39" t="n">
        <v>70.14</v>
      </c>
      <c r="J26" s="48" t="n"/>
      <c r="K26" s="39" t="n">
        <v>6.9</v>
      </c>
      <c r="L26" s="39" t="n">
        <v>9.9</v>
      </c>
      <c r="M26" s="39" t="n">
        <v>26.1</v>
      </c>
      <c r="N26" s="39" t="n">
        <v>0.33</v>
      </c>
      <c r="O26" s="46" t="n">
        <v>0</v>
      </c>
      <c r="P26" s="46" t="n">
        <v>0.03</v>
      </c>
      <c r="Q26" s="50" t="n">
        <v>0</v>
      </c>
      <c r="R26" s="39" t="n">
        <v>0</v>
      </c>
      <c r="S26" s="40" t="n"/>
    </row>
    <row customHeight="true" ht="18" outlineLevel="0" r="27">
      <c r="A27" s="33" t="s">
        <v>41</v>
      </c>
      <c r="B27" s="51" t="s"/>
      <c r="C27" s="52" t="s"/>
      <c r="D27" s="67" t="n">
        <v>788</v>
      </c>
      <c r="E27" s="68" t="n">
        <f aca="false" ca="false" dt2D="false" dtr="false" t="normal">SUM(E21:E26)</f>
        <v>110.1</v>
      </c>
      <c r="F27" s="68" t="n">
        <f aca="false" ca="false" dt2D="false" dtr="false" t="normal">SUM(F21:F26)</f>
        <v>33.13181818181818</v>
      </c>
      <c r="G27" s="68" t="n">
        <f aca="false" ca="false" dt2D="false" dtr="false" t="normal">SUM(G21:G26)</f>
        <v>34.54727272727273</v>
      </c>
      <c r="H27" s="68" t="n">
        <f aca="false" ca="false" dt2D="false" dtr="false" t="normal">SUM(H21:H26)</f>
        <v>113.21090909090908</v>
      </c>
      <c r="I27" s="68" t="n">
        <f aca="false" ca="false" dt2D="false" dtr="false" t="normal">SUM(I21:I26)</f>
        <v>897.8645454545455</v>
      </c>
      <c r="J27" s="67" t="n">
        <f aca="false" ca="false" dt2D="false" dtr="false" t="normal">SUM(J21:J26)</f>
        <v>0</v>
      </c>
      <c r="K27" s="68" t="n">
        <f aca="false" ca="false" dt2D="false" dtr="false" t="normal">SUM(K21:K26)</f>
        <v>178.01636363636365</v>
      </c>
      <c r="L27" s="68" t="n">
        <f aca="false" ca="false" dt2D="false" dtr="false" t="normal">SUM(L21:L26)</f>
        <v>124.75090909090909</v>
      </c>
      <c r="M27" s="68" t="n">
        <f aca="false" ca="false" dt2D="false" dtr="false" t="normal">SUM(M21:M26)</f>
        <v>312.6127272727273</v>
      </c>
      <c r="N27" s="68" t="n">
        <f aca="false" ca="false" dt2D="false" dtr="false" t="normal">SUM(N21:N26)</f>
        <v>6.614545454545454</v>
      </c>
      <c r="O27" s="68" t="n">
        <f aca="false" ca="false" dt2D="false" dtr="false" t="normal">SUM(O21:O26)</f>
        <v>0.7272727272727273</v>
      </c>
      <c r="P27" s="68" t="n">
        <f aca="false" ca="false" dt2D="false" dtr="false" t="normal">SUM(P21:P26)</f>
        <v>8.998181818181818</v>
      </c>
      <c r="Q27" s="67" t="n">
        <f aca="false" ca="false" dt2D="false" dtr="false" t="normal">SUM(Q21:Q26)</f>
        <v>7.341818181818182</v>
      </c>
      <c r="R27" s="68" t="n">
        <f aca="false" ca="false" dt2D="false" dtr="false" t="normal">SUM(R21:R26)</f>
        <v>40.1390909090909</v>
      </c>
    </row>
    <row customHeight="true" ht="18" outlineLevel="0" r="28">
      <c r="A28" s="69" t="s">
        <v>52</v>
      </c>
      <c r="B28" s="70" t="s"/>
      <c r="C28" s="70" t="s"/>
      <c r="D28" s="71" t="s"/>
      <c r="E28" s="72" t="n">
        <f aca="false" ca="false" dt2D="false" dtr="false" t="normal">E17+E27</f>
        <v>186.92000000000002</v>
      </c>
      <c r="F28" s="72" t="n">
        <f aca="false" ca="false" dt2D="false" dtr="false" t="normal">F17+F27</f>
        <v>49.06181818181818</v>
      </c>
      <c r="G28" s="72" t="n">
        <f aca="false" ca="false" dt2D="false" dtr="false" t="normal">G17+G27</f>
        <v>53.987272727272725</v>
      </c>
      <c r="H28" s="72" t="n">
        <f aca="false" ca="false" dt2D="false" dtr="false" t="normal">H17+H27</f>
        <v>190.8709090909091</v>
      </c>
      <c r="I28" s="72" t="n">
        <f aca="false" ca="false" dt2D="false" dtr="false" t="normal">I17+I27</f>
        <v>1453.4845454545455</v>
      </c>
      <c r="J28" s="64" t="n"/>
      <c r="K28" s="72" t="n">
        <f aca="false" ca="false" dt2D="false" dtr="false" t="normal">K17+K27</f>
        <v>645.4163636363636</v>
      </c>
      <c r="L28" s="72" t="n">
        <f aca="false" ca="false" dt2D="false" dtr="false" t="normal">L17+L27</f>
        <v>205.1209090909091</v>
      </c>
      <c r="M28" s="72" t="n">
        <f aca="false" ca="false" dt2D="false" dtr="false" t="normal">M17+M27</f>
        <v>730.2727272727273</v>
      </c>
      <c r="N28" s="72" t="n">
        <f aca="false" ca="false" dt2D="false" dtr="false" t="normal">N17+N27</f>
        <v>9.094545454545454</v>
      </c>
      <c r="O28" s="72" t="n">
        <f aca="false" ca="false" dt2D="false" dtr="false" t="normal">O17+O27</f>
        <v>129.43727272727273</v>
      </c>
      <c r="P28" s="72" t="n">
        <f aca="false" ca="false" dt2D="false" dtr="false" t="normal">P17+P27</f>
        <v>9.258181818181818</v>
      </c>
      <c r="Q28" s="72" t="n">
        <f aca="false" ca="false" dt2D="false" dtr="false" t="normal">Q17+Q27</f>
        <v>8.861818181818181</v>
      </c>
      <c r="R28" s="72" t="n">
        <f aca="false" ca="false" dt2D="false" dtr="false" t="normal">R17+R27</f>
        <v>42.6490909090909</v>
      </c>
    </row>
    <row customHeight="true" ht="18" outlineLevel="0" r="29">
      <c r="A29" s="73" t="n"/>
      <c r="B29" s="73" t="n"/>
      <c r="C29" s="73" t="n"/>
      <c r="D29" s="73" t="n"/>
      <c r="E29" s="74" t="n"/>
      <c r="F29" s="74" t="n"/>
      <c r="G29" s="74" t="n"/>
      <c r="H29" s="74" t="n"/>
      <c r="I29" s="74" t="n"/>
      <c r="J29" s="75" t="n"/>
      <c r="K29" s="74" t="n"/>
      <c r="L29" s="74" t="n"/>
      <c r="M29" s="74" t="n"/>
      <c r="N29" s="74" t="n"/>
      <c r="O29" s="74" t="n"/>
      <c r="P29" s="74" t="n"/>
      <c r="Q29" s="74" t="n"/>
      <c r="R29" s="74" t="n"/>
    </row>
    <row customHeight="true" ht="18" outlineLevel="0" r="30">
      <c r="A30" s="73" t="n"/>
      <c r="B30" s="73" t="n"/>
      <c r="C30" s="73" t="n"/>
      <c r="D30" s="73" t="n"/>
      <c r="E30" s="74" t="n"/>
      <c r="F30" s="74" t="n"/>
      <c r="G30" s="74" t="n"/>
      <c r="H30" s="74" t="n"/>
      <c r="I30" s="74" t="n"/>
      <c r="J30" s="75" t="n"/>
      <c r="K30" s="74" t="n"/>
      <c r="L30" s="74" t="n"/>
      <c r="M30" s="74" t="n"/>
      <c r="N30" s="74" t="n"/>
      <c r="O30" s="74" t="n"/>
      <c r="P30" s="74" t="n"/>
      <c r="Q30" s="74" t="n"/>
      <c r="R30" s="74" t="n"/>
    </row>
    <row customHeight="true" ht="15" outlineLevel="0" r="31">
      <c r="A31" s="73" t="n"/>
      <c r="B31" s="73" t="n"/>
      <c r="C31" s="73" t="n"/>
      <c r="D31" s="73" t="n"/>
      <c r="E31" s="74" t="n"/>
      <c r="F31" s="76" t="n"/>
      <c r="G31" s="76" t="n"/>
      <c r="H31" s="76" t="n"/>
      <c r="I31" s="76" t="n"/>
      <c r="J31" s="77" t="n"/>
      <c r="K31" s="76" t="n"/>
      <c r="L31" s="76" t="n"/>
      <c r="M31" s="76" t="n"/>
      <c r="N31" s="76" t="n"/>
      <c r="O31" s="76" t="n"/>
      <c r="P31" s="76" t="n"/>
      <c r="Q31" s="76" t="n"/>
      <c r="R31" s="76" t="n"/>
    </row>
    <row customHeight="true" ht="18" outlineLevel="0" r="32">
      <c r="A32" s="1" t="s">
        <v>0</v>
      </c>
      <c r="B32" s="1" t="s"/>
      <c r="C32" s="1" t="s"/>
      <c r="D32" s="73" t="n"/>
      <c r="E32" s="74" t="n"/>
      <c r="F32" s="74" t="n"/>
      <c r="G32" s="74" t="n"/>
      <c r="H32" s="74" t="n"/>
      <c r="I32" s="78" t="s">
        <v>53</v>
      </c>
      <c r="J32" s="78" t="s"/>
      <c r="K32" s="78" t="s"/>
      <c r="L32" s="78" t="s"/>
      <c r="M32" s="78" t="s"/>
      <c r="N32" s="78" t="s"/>
      <c r="O32" s="78" t="s"/>
      <c r="P32" s="78" t="s"/>
      <c r="Q32" s="78" t="s"/>
      <c r="R32" s="78" t="s"/>
    </row>
    <row customHeight="true" ht="15" outlineLevel="0" r="33">
      <c r="A33" s="3" t="s">
        <v>2</v>
      </c>
      <c r="B33" s="3" t="s"/>
      <c r="C33" s="3" t="s"/>
      <c r="D33" s="73" t="n"/>
      <c r="E33" s="74" t="n"/>
      <c r="F33" s="74" t="n"/>
      <c r="G33" s="79" t="s">
        <v>3</v>
      </c>
      <c r="H33" s="79" t="s"/>
      <c r="I33" s="79" t="s"/>
      <c r="J33" s="79" t="s"/>
      <c r="K33" s="79" t="s"/>
      <c r="L33" s="79" t="s"/>
      <c r="M33" s="79" t="s"/>
      <c r="N33" s="79" t="s"/>
      <c r="O33" s="79" t="s"/>
      <c r="P33" s="79" t="s"/>
      <c r="Q33" s="79" t="s"/>
      <c r="R33" s="79" t="s"/>
    </row>
    <row customHeight="true" ht="15" outlineLevel="0" r="34">
      <c r="A34" s="9" t="s">
        <v>54</v>
      </c>
      <c r="B34" s="9" t="s"/>
      <c r="C34" s="9" t="s"/>
      <c r="D34" s="73" t="n"/>
      <c r="E34" s="74" t="n"/>
      <c r="F34" s="74" t="n"/>
      <c r="G34" s="74" t="n"/>
      <c r="H34" s="74" t="n"/>
      <c r="I34" s="79" t="s">
        <v>55</v>
      </c>
      <c r="J34" s="79" t="s"/>
      <c r="K34" s="79" t="s"/>
      <c r="L34" s="79" t="s"/>
      <c r="M34" s="79" t="s"/>
      <c r="N34" s="79" t="s"/>
      <c r="O34" s="79" t="s"/>
      <c r="P34" s="79" t="s"/>
      <c r="Q34" s="79" t="s"/>
      <c r="R34" s="79" t="s"/>
    </row>
    <row customHeight="true" ht="15" outlineLevel="0" r="35">
      <c r="A35" s="80" t="s">
        <v>6</v>
      </c>
      <c r="B35" s="80" t="s"/>
      <c r="C35" s="80" t="s"/>
      <c r="D35" s="73" t="n"/>
      <c r="E35" s="74" t="n"/>
      <c r="F35" s="74" t="n"/>
      <c r="G35" s="74" t="n"/>
      <c r="H35" s="74" t="n"/>
      <c r="I35" s="81" t="s">
        <v>56</v>
      </c>
      <c r="J35" s="81" t="s"/>
      <c r="K35" s="81" t="s"/>
      <c r="L35" s="81" t="s"/>
      <c r="M35" s="81" t="s"/>
      <c r="N35" s="81" t="s"/>
      <c r="O35" s="81" t="s"/>
      <c r="P35" s="81" t="s"/>
      <c r="Q35" s="81" t="s"/>
      <c r="R35" s="81" t="s"/>
    </row>
    <row customHeight="true" ht="18.75" outlineLevel="0" r="36">
      <c r="A36" s="14" t="s">
        <v>8</v>
      </c>
      <c r="B36" s="14" t="s"/>
      <c r="C36" s="14" t="s"/>
      <c r="D36" s="14" t="s"/>
      <c r="E36" s="14" t="s"/>
      <c r="F36" s="14" t="s"/>
      <c r="G36" s="14" t="s"/>
      <c r="H36" s="14" t="s"/>
      <c r="I36" s="14" t="s"/>
      <c r="J36" s="14" t="s"/>
      <c r="K36" s="14" t="s"/>
      <c r="L36" s="14" t="s"/>
      <c r="M36" s="14" t="s"/>
      <c r="N36" s="14" t="s"/>
      <c r="O36" s="14" t="s"/>
      <c r="P36" s="14" t="s"/>
      <c r="Q36" s="14" t="s"/>
      <c r="R36" s="14" t="s"/>
    </row>
    <row customHeight="true" ht="15" outlineLevel="0" r="37">
      <c r="A37" s="15" t="s">
        <v>9</v>
      </c>
      <c r="B37" s="15" t="s"/>
      <c r="C37" s="15" t="s"/>
      <c r="D37" s="15" t="s"/>
      <c r="E37" s="15" t="s"/>
      <c r="F37" s="15" t="s"/>
      <c r="G37" s="15" t="s"/>
      <c r="H37" s="15" t="s"/>
      <c r="I37" s="15" t="s"/>
      <c r="J37" s="15" t="s"/>
      <c r="K37" s="15" t="s"/>
      <c r="L37" s="15" t="s"/>
      <c r="M37" s="15" t="s"/>
      <c r="N37" s="15" t="s"/>
      <c r="O37" s="15" t="s"/>
      <c r="P37" s="15" t="s"/>
      <c r="Q37" s="15" t="s"/>
      <c r="R37" s="15" t="s"/>
    </row>
    <row customHeight="true" ht="15" outlineLevel="0" r="38">
      <c r="A38" s="16" t="s">
        <v>10</v>
      </c>
      <c r="B38" s="16" t="s"/>
      <c r="C38" s="16" t="s"/>
      <c r="D38" s="16" t="s"/>
      <c r="E38" s="16" t="s"/>
      <c r="F38" s="16" t="s"/>
      <c r="G38" s="16" t="s"/>
      <c r="H38" s="16" t="s"/>
      <c r="I38" s="16" t="s"/>
      <c r="J38" s="16" t="s"/>
      <c r="K38" s="16" t="s"/>
      <c r="L38" s="16" t="s"/>
      <c r="M38" s="16" t="s"/>
      <c r="N38" s="16" t="s"/>
      <c r="O38" s="16" t="s"/>
      <c r="P38" s="16" t="s"/>
      <c r="Q38" s="16" t="s"/>
      <c r="R38" s="16" t="s"/>
    </row>
    <row customHeight="true" ht="18" outlineLevel="0" r="39">
      <c r="A39" s="82" t="s">
        <v>57</v>
      </c>
      <c r="B39" s="83" t="s"/>
      <c r="C39" s="83" t="s"/>
      <c r="D39" s="83" t="s"/>
      <c r="E39" s="83" t="s"/>
      <c r="F39" s="83" t="s"/>
      <c r="G39" s="83" t="s"/>
      <c r="H39" s="83" t="s"/>
      <c r="I39" s="83" t="s"/>
      <c r="J39" s="83" t="s"/>
      <c r="K39" s="83" t="s"/>
      <c r="L39" s="83" t="s"/>
      <c r="M39" s="83" t="s"/>
      <c r="N39" s="83" t="s"/>
      <c r="O39" s="83" t="s"/>
      <c r="P39" s="83" t="s"/>
      <c r="Q39" s="83" t="s"/>
      <c r="R39" s="84" t="s"/>
      <c r="S39" s="85" t="n"/>
      <c r="T39" s="85" t="n"/>
      <c r="U39" s="85" t="n"/>
      <c r="V39" s="85" t="n"/>
      <c r="W39" s="85" t="n"/>
      <c r="X39" s="85" t="n"/>
      <c r="Y39" s="85" t="n"/>
      <c r="Z39" s="85" t="n"/>
      <c r="AA39" s="85" t="n"/>
      <c r="AB39" s="85" t="n"/>
      <c r="AC39" s="85" t="n"/>
      <c r="AD39" s="85" t="n"/>
      <c r="AE39" s="85" t="n"/>
      <c r="AF39" s="85" t="n"/>
      <c r="AG39" s="85" t="n"/>
      <c r="AH39" s="85" t="n"/>
      <c r="AI39" s="85" t="n"/>
    </row>
    <row customHeight="true" ht="18" outlineLevel="0" r="40">
      <c r="A40" s="20" t="s">
        <v>12</v>
      </c>
      <c r="B40" s="21" t="s"/>
      <c r="C40" s="21" t="s"/>
      <c r="D40" s="21" t="s"/>
      <c r="E40" s="21" t="s"/>
      <c r="F40" s="21" t="s"/>
      <c r="G40" s="21" t="s"/>
      <c r="H40" s="21" t="s"/>
      <c r="I40" s="21" t="s"/>
      <c r="J40" s="21" t="s"/>
      <c r="K40" s="21" t="s"/>
      <c r="L40" s="21" t="s"/>
      <c r="M40" s="21" t="s"/>
      <c r="N40" s="21" t="s"/>
      <c r="O40" s="21" t="s"/>
      <c r="P40" s="21" t="s"/>
      <c r="Q40" s="21" t="s"/>
      <c r="R40" s="22" t="s"/>
      <c r="S40" s="85" t="n"/>
      <c r="T40" s="85" t="n"/>
      <c r="U40" s="85" t="n"/>
      <c r="V40" s="85" t="n"/>
      <c r="W40" s="85" t="n"/>
      <c r="X40" s="85" t="n"/>
      <c r="Y40" s="85" t="n"/>
      <c r="Z40" s="85" t="n"/>
      <c r="AA40" s="85" t="n"/>
      <c r="AB40" s="85" t="n"/>
      <c r="AC40" s="85" t="n"/>
      <c r="AD40" s="85" t="n"/>
      <c r="AE40" s="85" t="n"/>
      <c r="AF40" s="85" t="n"/>
      <c r="AG40" s="85" t="n"/>
      <c r="AH40" s="85" t="n"/>
      <c r="AI40" s="85" t="n"/>
    </row>
    <row customHeight="true" ht="18" outlineLevel="0" r="41">
      <c r="A41" s="23" t="s">
        <v>13</v>
      </c>
      <c r="B41" s="24" t="s">
        <v>14</v>
      </c>
      <c r="C41" s="23" t="s">
        <v>15</v>
      </c>
      <c r="D41" s="24" t="s">
        <v>58</v>
      </c>
      <c r="E41" s="24" t="s">
        <v>17</v>
      </c>
      <c r="F41" s="23" t="s">
        <v>18</v>
      </c>
      <c r="G41" s="23" t="s">
        <v>19</v>
      </c>
      <c r="H41" s="23" t="s">
        <v>20</v>
      </c>
      <c r="I41" s="24" t="s">
        <v>21</v>
      </c>
      <c r="J41" s="26" t="n"/>
      <c r="K41" s="27" t="s">
        <v>22</v>
      </c>
      <c r="L41" s="27" t="n"/>
      <c r="M41" s="27" t="n"/>
      <c r="N41" s="27" t="n"/>
      <c r="O41" s="24" t="s">
        <v>23</v>
      </c>
      <c r="P41" s="28" t="s"/>
      <c r="Q41" s="28" t="s"/>
      <c r="R41" s="29" t="s"/>
      <c r="S41" s="85" t="n"/>
      <c r="T41" s="85" t="n"/>
      <c r="U41" s="85" t="n"/>
      <c r="V41" s="85" t="n"/>
      <c r="W41" s="85" t="n"/>
      <c r="X41" s="85" t="n"/>
      <c r="Y41" s="85" t="n"/>
      <c r="Z41" s="85" t="n"/>
      <c r="AA41" s="85" t="n"/>
      <c r="AB41" s="85" t="n"/>
      <c r="AC41" s="85" t="n"/>
      <c r="AD41" s="85" t="n"/>
      <c r="AE41" s="85" t="n"/>
      <c r="AF41" s="85" t="n"/>
      <c r="AG41" s="85" t="n"/>
      <c r="AH41" s="85" t="n"/>
      <c r="AI41" s="85" t="n"/>
    </row>
    <row customHeight="true" ht="15" outlineLevel="0" r="42">
      <c r="A42" s="30" t="s"/>
      <c r="B42" s="31" t="s"/>
      <c r="C42" s="30" t="s"/>
      <c r="D42" s="31" t="s"/>
      <c r="E42" s="31" t="s"/>
      <c r="F42" s="30" t="s"/>
      <c r="G42" s="30" t="s"/>
      <c r="H42" s="30" t="s"/>
      <c r="I42" s="31" t="s"/>
      <c r="J42" s="26" t="n"/>
      <c r="K42" s="24" t="s">
        <v>24</v>
      </c>
      <c r="L42" s="33" t="s">
        <v>25</v>
      </c>
      <c r="M42" s="33" t="s">
        <v>26</v>
      </c>
      <c r="N42" s="33" t="s">
        <v>27</v>
      </c>
      <c r="O42" s="33" t="s">
        <v>28</v>
      </c>
      <c r="P42" s="33" t="s">
        <v>29</v>
      </c>
      <c r="Q42" s="33" t="s">
        <v>30</v>
      </c>
      <c r="R42" s="33" t="s">
        <v>31</v>
      </c>
      <c r="S42" s="85" t="n"/>
      <c r="T42" s="85" t="n"/>
      <c r="U42" s="85" t="n"/>
      <c r="V42" s="85" t="n"/>
      <c r="W42" s="85" t="n"/>
      <c r="X42" s="85" t="n"/>
      <c r="Y42" s="85" t="n"/>
      <c r="Z42" s="85" t="n"/>
      <c r="AA42" s="85" t="n"/>
      <c r="AB42" s="85" t="n"/>
      <c r="AC42" s="85" t="n"/>
      <c r="AD42" s="85" t="n"/>
      <c r="AE42" s="85" t="n"/>
      <c r="AF42" s="85" t="n"/>
      <c r="AG42" s="85" t="n"/>
      <c r="AH42" s="85" t="n"/>
      <c r="AI42" s="85" t="n"/>
    </row>
    <row customHeight="true" ht="18.75" outlineLevel="0" r="43">
      <c r="A43" s="58" t="n">
        <v>52</v>
      </c>
      <c r="B43" s="58" t="s">
        <v>32</v>
      </c>
      <c r="C43" s="59" t="s">
        <v>43</v>
      </c>
      <c r="D43" s="58" t="n">
        <v>60</v>
      </c>
      <c r="E43" s="58" t="n">
        <v>5.86</v>
      </c>
      <c r="F43" s="60" t="n">
        <v>1</v>
      </c>
      <c r="G43" s="60" t="n">
        <v>3.6</v>
      </c>
      <c r="H43" s="60" t="n">
        <v>6.6</v>
      </c>
      <c r="I43" s="60" t="n">
        <v>62.4</v>
      </c>
      <c r="J43" s="60" t="n"/>
      <c r="K43" s="60" t="n">
        <v>21.1</v>
      </c>
      <c r="L43" s="60" t="n">
        <v>12.5</v>
      </c>
      <c r="M43" s="60" t="n">
        <v>24.6</v>
      </c>
      <c r="N43" s="60" t="n">
        <v>0.8</v>
      </c>
      <c r="O43" s="61" t="n">
        <v>0</v>
      </c>
      <c r="P43" s="60" t="n">
        <v>0</v>
      </c>
      <c r="Q43" s="60" t="n">
        <v>0.1</v>
      </c>
      <c r="R43" s="60" t="n">
        <v>5.7</v>
      </c>
      <c r="S43" s="62" t="n"/>
      <c r="T43" s="62" t="n"/>
      <c r="U43" s="62" t="n"/>
      <c r="V43" s="62" t="n"/>
      <c r="W43" s="62" t="n"/>
      <c r="X43" s="62" t="n"/>
      <c r="Y43" s="62" t="n"/>
      <c r="Z43" s="62" t="n"/>
      <c r="AA43" s="62" t="n"/>
      <c r="AB43" s="62" t="n"/>
      <c r="AC43" s="62" t="n"/>
      <c r="AD43" s="62" t="n"/>
      <c r="AE43" s="62" t="n"/>
      <c r="AF43" s="62" t="n"/>
      <c r="AG43" s="62" t="n"/>
      <c r="AH43" s="62" t="n"/>
      <c r="AI43" s="62" t="n"/>
      <c r="AJ43" s="62" t="n"/>
      <c r="AK43" s="62" t="n"/>
      <c r="AL43" s="62" t="n"/>
      <c r="AM43" s="62" t="n"/>
      <c r="AN43" s="62" t="n"/>
      <c r="AO43" s="62" t="n"/>
      <c r="AP43" s="62" t="n"/>
      <c r="AQ43" s="62" t="n"/>
      <c r="AR43" s="62" t="n"/>
      <c r="AS43" s="62" t="n"/>
      <c r="AT43" s="62" t="n"/>
      <c r="AU43" s="62" t="n"/>
      <c r="AV43" s="62" t="n"/>
      <c r="AW43" s="62" t="n"/>
    </row>
    <row customHeight="true" ht="18.75" outlineLevel="0" r="44">
      <c r="A44" s="86" t="n">
        <v>291</v>
      </c>
      <c r="B44" s="58" t="s">
        <v>35</v>
      </c>
      <c r="C44" s="87" t="s">
        <v>59</v>
      </c>
      <c r="D44" s="41" t="n">
        <v>240</v>
      </c>
      <c r="E44" s="43" t="n">
        <v>56.99</v>
      </c>
      <c r="F44" s="43" t="n">
        <v>28.8</v>
      </c>
      <c r="G44" s="43" t="n">
        <v>36.7</v>
      </c>
      <c r="H44" s="43" t="n">
        <v>46.6</v>
      </c>
      <c r="I44" s="43" t="n">
        <v>632.2</v>
      </c>
      <c r="J44" s="43" t="n"/>
      <c r="K44" s="43" t="n">
        <v>62.3</v>
      </c>
      <c r="L44" s="43" t="n">
        <v>65.5</v>
      </c>
      <c r="M44" s="43" t="n">
        <v>275.3</v>
      </c>
      <c r="N44" s="43" t="n">
        <v>3.1</v>
      </c>
      <c r="O44" s="43" t="n">
        <v>66.3</v>
      </c>
      <c r="P44" s="43" t="n">
        <v>0</v>
      </c>
      <c r="Q44" s="43" t="n">
        <v>0</v>
      </c>
      <c r="R44" s="43" t="n">
        <v>1.4</v>
      </c>
      <c r="S44" s="85" t="n"/>
      <c r="T44" s="85" t="n"/>
      <c r="U44" s="85" t="n"/>
      <c r="V44" s="85" t="n"/>
      <c r="W44" s="85" t="n"/>
      <c r="X44" s="85" t="n"/>
      <c r="Y44" s="85" t="n"/>
      <c r="Z44" s="85" t="n"/>
      <c r="AA44" s="85" t="n"/>
      <c r="AB44" s="85" t="n"/>
      <c r="AC44" s="85" t="n"/>
      <c r="AD44" s="85" t="n"/>
      <c r="AE44" s="85" t="n"/>
      <c r="AF44" s="85" t="n"/>
      <c r="AG44" s="85" t="n"/>
      <c r="AH44" s="85" t="n"/>
      <c r="AI44" s="85" t="n"/>
    </row>
    <row customHeight="true" ht="18.75" outlineLevel="0" r="45">
      <c r="A45" s="41" t="n"/>
      <c r="B45" s="41" t="s">
        <v>37</v>
      </c>
      <c r="C45" s="48" t="s">
        <v>60</v>
      </c>
      <c r="D45" s="34" t="n">
        <v>40</v>
      </c>
      <c r="E45" s="39" t="n">
        <v>3.84</v>
      </c>
      <c r="F45" s="39" t="n">
        <v>3.16</v>
      </c>
      <c r="G45" s="39" t="n">
        <v>0.4</v>
      </c>
      <c r="H45" s="39" t="n">
        <v>19.32</v>
      </c>
      <c r="I45" s="39" t="n">
        <v>93.52</v>
      </c>
      <c r="J45" s="47" t="n"/>
      <c r="K45" s="39" t="n">
        <v>9.2</v>
      </c>
      <c r="L45" s="39" t="n">
        <v>13.2</v>
      </c>
      <c r="M45" s="39" t="n">
        <v>34.8</v>
      </c>
      <c r="N45" s="39" t="n">
        <v>0.44</v>
      </c>
      <c r="O45" s="46" t="n">
        <v>0</v>
      </c>
      <c r="P45" s="39" t="n">
        <v>0.04</v>
      </c>
      <c r="Q45" s="39" t="n">
        <v>0.09</v>
      </c>
      <c r="R45" s="39" t="n">
        <v>0.1</v>
      </c>
      <c r="S45" s="85" t="n"/>
      <c r="T45" s="85" t="n"/>
      <c r="U45" s="85" t="n"/>
      <c r="V45" s="85" t="n"/>
      <c r="W45" s="85" t="n"/>
      <c r="X45" s="85" t="n"/>
      <c r="Y45" s="85" t="n"/>
      <c r="Z45" s="85" t="n"/>
      <c r="AA45" s="85" t="n"/>
      <c r="AB45" s="85" t="n"/>
      <c r="AC45" s="85" t="n"/>
      <c r="AD45" s="85" t="n"/>
      <c r="AE45" s="85" t="n"/>
      <c r="AF45" s="85" t="n"/>
      <c r="AG45" s="85" t="n"/>
      <c r="AH45" s="85" t="n"/>
      <c r="AI45" s="85" t="n"/>
    </row>
    <row customHeight="true" ht="18" outlineLevel="0" r="46">
      <c r="A46" s="41" t="n">
        <v>376</v>
      </c>
      <c r="B46" s="41" t="s">
        <v>39</v>
      </c>
      <c r="C46" s="42" t="s">
        <v>61</v>
      </c>
      <c r="D46" s="41" t="n">
        <v>200</v>
      </c>
      <c r="E46" s="43" t="n">
        <v>1.89</v>
      </c>
      <c r="F46" s="43" t="n">
        <v>0.1</v>
      </c>
      <c r="G46" s="41" t="n">
        <v>0</v>
      </c>
      <c r="H46" s="43" t="n">
        <v>15</v>
      </c>
      <c r="I46" s="43" t="n">
        <v>60</v>
      </c>
      <c r="J46" s="42" t="n"/>
      <c r="K46" s="43" t="n">
        <v>5</v>
      </c>
      <c r="L46" s="44" t="n">
        <v>0</v>
      </c>
      <c r="M46" s="44" t="n">
        <v>0</v>
      </c>
      <c r="N46" s="43" t="n">
        <v>2</v>
      </c>
      <c r="O46" s="44" t="n">
        <v>0</v>
      </c>
      <c r="P46" s="44" t="n">
        <v>0</v>
      </c>
      <c r="Q46" s="43" t="n">
        <v>0</v>
      </c>
      <c r="R46" s="44" t="n">
        <v>0</v>
      </c>
      <c r="S46" s="85" t="n"/>
      <c r="T46" s="85" t="n"/>
      <c r="U46" s="85" t="n"/>
      <c r="V46" s="85" t="n"/>
      <c r="W46" s="85" t="n"/>
      <c r="X46" s="85" t="n"/>
      <c r="Y46" s="85" t="n"/>
      <c r="Z46" s="85" t="n"/>
      <c r="AA46" s="85" t="n"/>
      <c r="AB46" s="85" t="n"/>
      <c r="AC46" s="85" t="n"/>
      <c r="AD46" s="85" t="n"/>
      <c r="AE46" s="85" t="n"/>
      <c r="AF46" s="85" t="n"/>
      <c r="AG46" s="85" t="n"/>
      <c r="AH46" s="85" t="n"/>
      <c r="AI46" s="85" t="n"/>
    </row>
    <row customHeight="true" ht="18" outlineLevel="0" r="47">
      <c r="A47" s="33" t="s">
        <v>41</v>
      </c>
      <c r="B47" s="51" t="s"/>
      <c r="C47" s="52" t="s"/>
      <c r="D47" s="88" t="n">
        <v>540</v>
      </c>
      <c r="E47" s="72" t="n">
        <f aca="false" ca="false" dt2D="false" dtr="false" t="normal">SUM(E43:E46)</f>
        <v>68.58</v>
      </c>
      <c r="F47" s="72" t="n">
        <f aca="false" ca="false" dt2D="false" dtr="false" t="normal">SUM(F43:F46)</f>
        <v>33.06</v>
      </c>
      <c r="G47" s="72" t="n">
        <f aca="false" ca="false" dt2D="false" dtr="false" t="normal">SUM(G43:G46)</f>
        <v>40.7</v>
      </c>
      <c r="H47" s="72" t="n">
        <f aca="false" ca="false" dt2D="false" dtr="false" t="normal">SUM(H43:H46)</f>
        <v>87.52000000000001</v>
      </c>
      <c r="I47" s="72" t="n">
        <f aca="false" ca="false" dt2D="false" dtr="false" t="normal">SUM(I43:I46)</f>
        <v>848.12</v>
      </c>
      <c r="J47" s="33" t="n">
        <f aca="false" ca="false" dt2D="false" dtr="false" t="normal">SUM(J43:J46)</f>
        <v>0</v>
      </c>
      <c r="K47" s="72" t="n">
        <f aca="false" ca="false" dt2D="false" dtr="false" t="normal">SUM(K43:K46)</f>
        <v>97.60000000000001</v>
      </c>
      <c r="L47" s="72" t="n">
        <f aca="false" ca="false" dt2D="false" dtr="false" t="normal">SUM(L43:L46)</f>
        <v>91.2</v>
      </c>
      <c r="M47" s="72" t="n">
        <f aca="false" ca="false" dt2D="false" dtr="false" t="normal">SUM(M43:M46)</f>
        <v>334.70000000000005</v>
      </c>
      <c r="N47" s="72" t="n">
        <f aca="false" ca="false" dt2D="false" dtr="false" t="normal">SUM(N43:N46)</f>
        <v>6.340000000000001</v>
      </c>
      <c r="O47" s="72" t="n">
        <f aca="false" ca="false" dt2D="false" dtr="false" t="normal">SUM(O43:O46)</f>
        <v>66.3</v>
      </c>
      <c r="P47" s="72" t="n">
        <f aca="false" ca="false" dt2D="false" dtr="false" t="normal">SUM(P43:P46)</f>
        <v>0.04</v>
      </c>
      <c r="Q47" s="72" t="n">
        <f aca="false" ca="false" dt2D="false" dtr="false" t="normal">SUM(Q43:Q46)</f>
        <v>0.19</v>
      </c>
      <c r="R47" s="72" t="n">
        <f aca="false" ca="false" dt2D="false" dtr="false" t="normal">SUM(R43:R46)</f>
        <v>7.199999999999999</v>
      </c>
      <c r="S47" s="85" t="n"/>
      <c r="T47" s="85" t="n"/>
      <c r="U47" s="85" t="n"/>
      <c r="V47" s="85" t="n"/>
      <c r="W47" s="85" t="n"/>
      <c r="X47" s="85" t="n"/>
      <c r="Y47" s="85" t="n"/>
      <c r="Z47" s="85" t="n"/>
      <c r="AA47" s="85" t="n"/>
      <c r="AB47" s="85" t="n"/>
      <c r="AC47" s="85" t="n"/>
      <c r="AD47" s="85" t="n"/>
      <c r="AE47" s="85" t="n"/>
      <c r="AF47" s="85" t="n"/>
      <c r="AG47" s="85" t="n"/>
      <c r="AH47" s="85" t="n"/>
      <c r="AI47" s="85" t="n"/>
    </row>
    <row customHeight="true" ht="18" outlineLevel="0" r="48">
      <c r="A48" s="20" t="s">
        <v>42</v>
      </c>
      <c r="B48" s="21" t="s"/>
      <c r="C48" s="21" t="s"/>
      <c r="D48" s="21" t="s"/>
      <c r="E48" s="21" t="s"/>
      <c r="F48" s="21" t="s"/>
      <c r="G48" s="21" t="s"/>
      <c r="H48" s="21" t="s"/>
      <c r="I48" s="21" t="s"/>
      <c r="J48" s="21" t="s"/>
      <c r="K48" s="21" t="s"/>
      <c r="L48" s="21" t="s"/>
      <c r="M48" s="21" t="s"/>
      <c r="N48" s="21" t="s"/>
      <c r="O48" s="21" t="s"/>
      <c r="P48" s="21" t="s"/>
      <c r="Q48" s="21" t="s"/>
      <c r="R48" s="22" t="s"/>
    </row>
    <row customHeight="true" ht="18" outlineLevel="0" r="49">
      <c r="A49" s="23" t="s">
        <v>13</v>
      </c>
      <c r="B49" s="24" t="s">
        <v>14</v>
      </c>
      <c r="C49" s="23" t="s">
        <v>15</v>
      </c>
      <c r="D49" s="24" t="s">
        <v>16</v>
      </c>
      <c r="E49" s="24" t="s">
        <v>17</v>
      </c>
      <c r="F49" s="23" t="s">
        <v>18</v>
      </c>
      <c r="G49" s="23" t="s">
        <v>19</v>
      </c>
      <c r="H49" s="23" t="s">
        <v>20</v>
      </c>
      <c r="I49" s="24" t="s">
        <v>21</v>
      </c>
      <c r="J49" s="26" t="n"/>
      <c r="K49" s="27" t="s">
        <v>22</v>
      </c>
      <c r="L49" s="27" t="n"/>
      <c r="M49" s="27" t="n"/>
      <c r="N49" s="27" t="n"/>
      <c r="O49" s="24" t="s">
        <v>23</v>
      </c>
      <c r="P49" s="28" t="s"/>
      <c r="Q49" s="28" t="s"/>
      <c r="R49" s="29" t="s"/>
    </row>
    <row customHeight="true" ht="15" outlineLevel="0" r="50">
      <c r="A50" s="30" t="s"/>
      <c r="B50" s="31" t="s"/>
      <c r="C50" s="30" t="s"/>
      <c r="D50" s="31" t="s"/>
      <c r="E50" s="31" t="s"/>
      <c r="F50" s="30" t="s"/>
      <c r="G50" s="30" t="s"/>
      <c r="H50" s="30" t="s"/>
      <c r="I50" s="31" t="s"/>
      <c r="J50" s="26" t="n"/>
      <c r="K50" s="24" t="s">
        <v>24</v>
      </c>
      <c r="L50" s="33" t="s">
        <v>25</v>
      </c>
      <c r="M50" s="33" t="s">
        <v>26</v>
      </c>
      <c r="N50" s="33" t="s">
        <v>27</v>
      </c>
      <c r="O50" s="33" t="s">
        <v>28</v>
      </c>
      <c r="P50" s="33" t="s">
        <v>29</v>
      </c>
      <c r="Q50" s="33" t="s">
        <v>30</v>
      </c>
      <c r="R50" s="33" t="s">
        <v>31</v>
      </c>
    </row>
    <row customHeight="true" ht="18" outlineLevel="0" r="51">
      <c r="A51" s="41" t="n">
        <v>45</v>
      </c>
      <c r="B51" s="41" t="s">
        <v>32</v>
      </c>
      <c r="C51" s="89" t="s">
        <v>62</v>
      </c>
      <c r="D51" s="41" t="n">
        <v>60</v>
      </c>
      <c r="E51" s="41" t="n">
        <v>5.65</v>
      </c>
      <c r="F51" s="43" t="n">
        <v>0.8</v>
      </c>
      <c r="G51" s="43" t="n">
        <v>2.8</v>
      </c>
      <c r="H51" s="43" t="n">
        <v>6.2</v>
      </c>
      <c r="I51" s="43" t="n">
        <v>52.8</v>
      </c>
      <c r="J51" s="64" t="n"/>
      <c r="K51" s="43" t="n">
        <v>22.4</v>
      </c>
      <c r="L51" s="43" t="n">
        <v>9.1</v>
      </c>
      <c r="M51" s="43" t="n">
        <v>16.6</v>
      </c>
      <c r="N51" s="43" t="n">
        <v>0.3</v>
      </c>
      <c r="O51" s="44" t="n">
        <v>0</v>
      </c>
      <c r="P51" s="44" t="n">
        <v>0</v>
      </c>
      <c r="Q51" s="44" t="n">
        <v>0</v>
      </c>
      <c r="R51" s="43" t="n">
        <v>19.5</v>
      </c>
      <c r="S51" s="0" t="n"/>
      <c r="T51" s="0" t="n"/>
      <c r="U51" s="0" t="n"/>
      <c r="V51" s="0" t="n"/>
      <c r="W51" s="0" t="n"/>
      <c r="X51" s="0" t="n"/>
      <c r="Y51" s="0" t="n"/>
      <c r="Z51" s="0" t="n"/>
      <c r="AA51" s="0" t="n"/>
      <c r="AB51" s="0" t="n"/>
      <c r="AC51" s="0" t="n"/>
      <c r="AD51" s="0" t="n"/>
      <c r="AE51" s="0" t="n"/>
      <c r="AF51" s="0" t="n"/>
      <c r="AG51" s="0" t="n"/>
      <c r="AH51" s="0" t="n"/>
      <c r="AI51" s="0" t="n"/>
      <c r="AJ51" s="0" t="n"/>
      <c r="AK51" s="0" t="n"/>
      <c r="AL51" s="0" t="n"/>
      <c r="AM51" s="0" t="n"/>
      <c r="AN51" s="0" t="n"/>
      <c r="AO51" s="0" t="n"/>
      <c r="AP51" s="0" t="n"/>
      <c r="AQ51" s="0" t="n"/>
      <c r="AR51" s="0" t="n"/>
      <c r="AS51" s="0" t="n"/>
      <c r="AT51" s="0" t="n"/>
      <c r="AU51" s="0" t="n"/>
      <c r="AV51" s="0" t="n"/>
      <c r="AW51" s="0" t="n"/>
    </row>
    <row customHeight="true" ht="17.25" outlineLevel="0" r="52">
      <c r="A52" s="41" t="n">
        <v>82</v>
      </c>
      <c r="B52" s="41" t="s">
        <v>35</v>
      </c>
      <c r="C52" s="42" t="s">
        <v>63</v>
      </c>
      <c r="D52" s="41" t="n">
        <v>200</v>
      </c>
      <c r="E52" s="43" t="n">
        <v>10.85</v>
      </c>
      <c r="F52" s="43" t="n">
        <v>1.8</v>
      </c>
      <c r="G52" s="43" t="n">
        <v>4.9</v>
      </c>
      <c r="H52" s="43" t="n">
        <v>15.2</v>
      </c>
      <c r="I52" s="43" t="n">
        <v>112.3</v>
      </c>
      <c r="J52" s="64" t="n"/>
      <c r="K52" s="43" t="n">
        <v>85.9</v>
      </c>
      <c r="L52" s="43" t="n">
        <v>10.6</v>
      </c>
      <c r="M52" s="43" t="n">
        <v>21.8</v>
      </c>
      <c r="N52" s="43" t="n">
        <v>0.9</v>
      </c>
      <c r="O52" s="43" t="n">
        <v>1</v>
      </c>
      <c r="P52" s="43" t="n">
        <v>5</v>
      </c>
      <c r="Q52" s="43" t="n">
        <v>0.3</v>
      </c>
      <c r="R52" s="43" t="n">
        <v>12.9</v>
      </c>
    </row>
    <row customHeight="true" ht="18" outlineLevel="0" r="53">
      <c r="A53" s="41" t="n">
        <v>234</v>
      </c>
      <c r="B53" s="41" t="s">
        <v>37</v>
      </c>
      <c r="C53" s="87" t="s">
        <v>64</v>
      </c>
      <c r="D53" s="41" t="s">
        <v>65</v>
      </c>
      <c r="E53" s="41" t="n">
        <v>37.07</v>
      </c>
      <c r="F53" s="43" t="n">
        <v>12.7</v>
      </c>
      <c r="G53" s="43" t="n">
        <v>16.2</v>
      </c>
      <c r="H53" s="43" t="n">
        <v>10.1</v>
      </c>
      <c r="I53" s="43" t="n">
        <v>236.6</v>
      </c>
      <c r="J53" s="90" t="n"/>
      <c r="K53" s="43" t="n">
        <v>126.1</v>
      </c>
      <c r="L53" s="44" t="n">
        <v>0</v>
      </c>
      <c r="M53" s="44" t="n">
        <v>0</v>
      </c>
      <c r="N53" s="43" t="n">
        <v>0.9</v>
      </c>
      <c r="O53" s="44" t="n">
        <v>0</v>
      </c>
      <c r="P53" s="43" t="n">
        <v>0.2</v>
      </c>
      <c r="Q53" s="44" t="n">
        <v>0</v>
      </c>
      <c r="R53" s="43" t="n">
        <v>6.1</v>
      </c>
      <c r="S53" s="40" t="n"/>
      <c r="T53" s="0" t="n"/>
      <c r="U53" s="0" t="n"/>
      <c r="V53" s="0" t="n"/>
      <c r="W53" s="0" t="n"/>
      <c r="X53" s="0" t="n"/>
      <c r="Y53" s="0" t="n"/>
      <c r="Z53" s="0" t="n"/>
      <c r="AA53" s="0" t="n"/>
      <c r="AB53" s="0" t="n"/>
      <c r="AC53" s="0" t="n"/>
      <c r="AD53" s="0" t="n"/>
      <c r="AE53" s="0" t="n"/>
      <c r="AF53" s="0" t="n"/>
      <c r="AG53" s="0" t="n"/>
      <c r="AH53" s="0" t="n"/>
      <c r="AI53" s="0" t="n"/>
      <c r="AJ53" s="0" t="n"/>
      <c r="AK53" s="0" t="n"/>
      <c r="AL53" s="0" t="n"/>
      <c r="AM53" s="0" t="n"/>
      <c r="AN53" s="0" t="n"/>
      <c r="AO53" s="0" t="n"/>
      <c r="AP53" s="0" t="n"/>
      <c r="AQ53" s="0" t="n"/>
      <c r="AR53" s="0" t="n"/>
      <c r="AS53" s="0" t="n"/>
      <c r="AT53" s="0" t="n"/>
      <c r="AU53" s="0" t="n"/>
      <c r="AV53" s="0" t="n"/>
      <c r="AW53" s="0" t="n"/>
    </row>
    <row customHeight="true" ht="18" outlineLevel="0" r="54">
      <c r="A54" s="91" t="s">
        <v>66</v>
      </c>
      <c r="B54" s="41" t="s">
        <v>39</v>
      </c>
      <c r="C54" s="42" t="s">
        <v>67</v>
      </c>
      <c r="D54" s="41" t="s">
        <v>68</v>
      </c>
      <c r="E54" s="41" t="n">
        <v>19.78</v>
      </c>
      <c r="F54" s="43" t="n">
        <v>3</v>
      </c>
      <c r="G54" s="43" t="n">
        <v>7.9</v>
      </c>
      <c r="H54" s="43" t="n">
        <v>29.8</v>
      </c>
      <c r="I54" s="43" t="n">
        <v>202.8</v>
      </c>
      <c r="J54" s="92" t="n"/>
      <c r="K54" s="43" t="n">
        <v>29.8</v>
      </c>
      <c r="L54" s="43" t="n">
        <v>0</v>
      </c>
      <c r="M54" s="43" t="n">
        <v>0</v>
      </c>
      <c r="N54" s="43" t="n">
        <v>1.6</v>
      </c>
      <c r="O54" s="44" t="n">
        <v>0</v>
      </c>
      <c r="P54" s="43" t="n">
        <v>0.4</v>
      </c>
      <c r="Q54" s="44" t="n">
        <v>0</v>
      </c>
      <c r="R54" s="43" t="n">
        <v>35.9</v>
      </c>
      <c r="S54" s="0" t="n"/>
      <c r="T54" s="0" t="n"/>
      <c r="U54" s="0" t="n"/>
      <c r="V54" s="0" t="n"/>
      <c r="W54" s="0" t="n"/>
      <c r="X54" s="0" t="n"/>
      <c r="Y54" s="0" t="n"/>
      <c r="Z54" s="0" t="n"/>
      <c r="AA54" s="0" t="n"/>
      <c r="AB54" s="0" t="n"/>
      <c r="AC54" s="0" t="n"/>
      <c r="AD54" s="0" t="n"/>
      <c r="AE54" s="0" t="n"/>
      <c r="AF54" s="0" t="n"/>
      <c r="AG54" s="0" t="n"/>
      <c r="AH54" s="0" t="n"/>
      <c r="AI54" s="0" t="n"/>
      <c r="AJ54" s="0" t="n"/>
      <c r="AK54" s="0" t="n"/>
      <c r="AL54" s="0" t="n"/>
      <c r="AM54" s="0" t="n"/>
      <c r="AN54" s="0" t="n"/>
      <c r="AO54" s="0" t="n"/>
      <c r="AP54" s="0" t="n"/>
      <c r="AQ54" s="0" t="n"/>
      <c r="AR54" s="0" t="n"/>
      <c r="AS54" s="0" t="n"/>
      <c r="AT54" s="0" t="n"/>
      <c r="AU54" s="0" t="n"/>
      <c r="AV54" s="0" t="n"/>
      <c r="AW54" s="0" t="n"/>
    </row>
    <row customHeight="true" ht="18" outlineLevel="0" r="55">
      <c r="A55" s="41" t="n"/>
      <c r="B55" s="41" t="s">
        <v>48</v>
      </c>
      <c r="C55" s="63" t="s">
        <v>69</v>
      </c>
      <c r="D55" s="41" t="n">
        <v>200</v>
      </c>
      <c r="E55" s="43" t="n">
        <v>14</v>
      </c>
      <c r="F55" s="43" t="n">
        <v>0.2</v>
      </c>
      <c r="G55" s="43" t="n">
        <v>0</v>
      </c>
      <c r="H55" s="43" t="n">
        <v>3.9</v>
      </c>
      <c r="I55" s="43" t="n">
        <v>16</v>
      </c>
      <c r="J55" s="90" t="n"/>
      <c r="K55" s="43" t="n">
        <v>0.24</v>
      </c>
      <c r="L55" s="43" t="n">
        <v>0.2</v>
      </c>
      <c r="M55" s="43" t="n">
        <v>0.5</v>
      </c>
      <c r="N55" s="43" t="n">
        <v>7</v>
      </c>
      <c r="O55" s="44" t="n">
        <v>0</v>
      </c>
      <c r="P55" s="43" t="n">
        <v>0.1</v>
      </c>
      <c r="Q55" s="43" t="n">
        <v>0</v>
      </c>
      <c r="R55" s="43" t="n">
        <v>6</v>
      </c>
      <c r="S55" s="40" t="n"/>
    </row>
    <row customHeight="true" ht="18" outlineLevel="0" r="56">
      <c r="A56" s="41" t="n"/>
      <c r="B56" s="41" t="s">
        <v>50</v>
      </c>
      <c r="C56" s="63" t="s">
        <v>49</v>
      </c>
      <c r="D56" s="41" t="n">
        <v>30</v>
      </c>
      <c r="E56" s="43" t="n">
        <v>2.4</v>
      </c>
      <c r="F56" s="43" t="n">
        <v>1.68</v>
      </c>
      <c r="G56" s="43" t="n">
        <v>0.33</v>
      </c>
      <c r="H56" s="43" t="n">
        <v>14.82</v>
      </c>
      <c r="I56" s="43" t="n">
        <v>68.97</v>
      </c>
      <c r="J56" s="90" t="n"/>
      <c r="K56" s="43" t="n">
        <v>6.9</v>
      </c>
      <c r="L56" s="43" t="n">
        <v>7.5</v>
      </c>
      <c r="M56" s="43" t="n">
        <v>31.8</v>
      </c>
      <c r="N56" s="43" t="n">
        <v>0.93</v>
      </c>
      <c r="O56" s="44" t="n">
        <v>0</v>
      </c>
      <c r="P56" s="43" t="n">
        <v>0.03</v>
      </c>
      <c r="Q56" s="43" t="n">
        <v>0</v>
      </c>
      <c r="R56" s="44" t="n">
        <v>0</v>
      </c>
      <c r="S56" s="40" t="n"/>
    </row>
    <row customHeight="true" ht="18" outlineLevel="0" r="57">
      <c r="A57" s="41" t="n"/>
      <c r="B57" s="41" t="s">
        <v>70</v>
      </c>
      <c r="C57" s="42" t="s">
        <v>51</v>
      </c>
      <c r="D57" s="41" t="n">
        <v>30</v>
      </c>
      <c r="E57" s="39" t="n">
        <v>2.88</v>
      </c>
      <c r="F57" s="43" t="n">
        <v>2.37</v>
      </c>
      <c r="G57" s="43" t="n">
        <v>0.3</v>
      </c>
      <c r="H57" s="43" t="n">
        <v>14.49</v>
      </c>
      <c r="I57" s="43" t="n">
        <v>70.14</v>
      </c>
      <c r="J57" s="42" t="n"/>
      <c r="K57" s="43" t="n">
        <v>6.9</v>
      </c>
      <c r="L57" s="43" t="n">
        <v>9.9</v>
      </c>
      <c r="M57" s="43" t="n">
        <v>26.1</v>
      </c>
      <c r="N57" s="43" t="n">
        <v>0.33</v>
      </c>
      <c r="O57" s="44" t="n">
        <v>0</v>
      </c>
      <c r="P57" s="43" t="n">
        <v>0.03</v>
      </c>
      <c r="Q57" s="43" t="n">
        <v>0</v>
      </c>
      <c r="R57" s="44" t="n">
        <v>0</v>
      </c>
      <c r="S57" s="40" t="n"/>
    </row>
    <row customHeight="true" ht="18" outlineLevel="0" r="58">
      <c r="A58" s="33" t="s">
        <v>41</v>
      </c>
      <c r="B58" s="51" t="s"/>
      <c r="C58" s="52" t="s"/>
      <c r="D58" s="88" t="n">
        <v>790</v>
      </c>
      <c r="E58" s="93" t="n">
        <f aca="false" ca="false" dt2D="false" dtr="false" t="normal">SUM(E51:E57)</f>
        <v>92.63</v>
      </c>
      <c r="F58" s="88" t="n">
        <f aca="false" ca="false" dt2D="false" dtr="false" t="normal">SUM(F51:F57)</f>
        <v>22.549999999999997</v>
      </c>
      <c r="G58" s="88" t="n">
        <f aca="false" ca="false" dt2D="false" dtr="false" t="normal">SUM(G51:G57)</f>
        <v>32.42999999999999</v>
      </c>
      <c r="H58" s="88" t="n">
        <f aca="false" ca="false" dt2D="false" dtr="false" t="normal">SUM(H51:H57)</f>
        <v>94.51</v>
      </c>
      <c r="I58" s="88" t="n">
        <f aca="false" ca="false" dt2D="false" dtr="false" t="normal">SUM(I51:I57)</f>
        <v>759.61</v>
      </c>
      <c r="J58" s="88" t="n">
        <f aca="false" ca="false" dt2D="false" dtr="false" t="normal">SUM(J51:J57)</f>
        <v>0</v>
      </c>
      <c r="K58" s="88" t="n">
        <f aca="false" ca="false" dt2D="false" dtr="false" t="normal">SUM(K51:K57)</f>
        <v>278.23999999999995</v>
      </c>
      <c r="L58" s="93" t="n">
        <f aca="false" ca="false" dt2D="false" dtr="false" t="normal">SUM(L51:L57)</f>
        <v>37.3</v>
      </c>
      <c r="M58" s="93" t="n">
        <f aca="false" ca="false" dt2D="false" dtr="false" t="normal">SUM(M51:M57)</f>
        <v>96.80000000000001</v>
      </c>
      <c r="N58" s="88" t="n">
        <f aca="false" ca="false" dt2D="false" dtr="false" t="normal">SUM(N51:N57)</f>
        <v>11.959999999999999</v>
      </c>
      <c r="O58" s="93" t="n">
        <f aca="false" ca="false" dt2D="false" dtr="false" t="normal">SUM(O51:O57)</f>
        <v>1</v>
      </c>
      <c r="P58" s="93" t="n">
        <f aca="false" ca="false" dt2D="false" dtr="false" t="normal">SUM(P51:P57)</f>
        <v>5.760000000000001</v>
      </c>
      <c r="Q58" s="93" t="n">
        <f aca="false" ca="false" dt2D="false" dtr="false" t="normal">SUM(Q51:Q57)</f>
        <v>0.3</v>
      </c>
      <c r="R58" s="93" t="n">
        <f aca="false" ca="false" dt2D="false" dtr="false" t="normal">SUM(R51:R57)</f>
        <v>80.4</v>
      </c>
    </row>
    <row customHeight="true" ht="18" outlineLevel="0" r="59">
      <c r="A59" s="69" t="s">
        <v>52</v>
      </c>
      <c r="B59" s="70" t="s"/>
      <c r="C59" s="70" t="s"/>
      <c r="D59" s="71" t="s"/>
      <c r="E59" s="72" t="n">
        <f aca="false" ca="false" dt2D="false" dtr="false" t="normal">E47+E58</f>
        <v>161.20999999999998</v>
      </c>
      <c r="F59" s="72" t="n">
        <f aca="false" ca="false" dt2D="false" dtr="false" t="normal">F47+F58</f>
        <v>55.61</v>
      </c>
      <c r="G59" s="72" t="n">
        <f aca="false" ca="false" dt2D="false" dtr="false" t="normal">G47+G58</f>
        <v>73.13</v>
      </c>
      <c r="H59" s="72" t="n">
        <f aca="false" ca="false" dt2D="false" dtr="false" t="normal">H47+H58</f>
        <v>182.03000000000003</v>
      </c>
      <c r="I59" s="72" t="n">
        <f aca="false" ca="false" dt2D="false" dtr="false" t="normal">I47+I58</f>
        <v>1607.73</v>
      </c>
      <c r="J59" s="64" t="n"/>
      <c r="K59" s="72" t="n">
        <f aca="false" ca="false" dt2D="false" dtr="false" t="normal">K47+K58</f>
        <v>375.84</v>
      </c>
      <c r="L59" s="72" t="n">
        <f aca="false" ca="false" dt2D="false" dtr="false" t="normal">L47+L58</f>
        <v>128.5</v>
      </c>
      <c r="M59" s="72" t="n">
        <f aca="false" ca="false" dt2D="false" dtr="false" t="normal">M47+M58</f>
        <v>431.50000000000006</v>
      </c>
      <c r="N59" s="72" t="n">
        <f aca="false" ca="false" dt2D="false" dtr="false" t="normal">N47+N58</f>
        <v>18.3</v>
      </c>
      <c r="O59" s="72" t="n">
        <f aca="false" ca="false" dt2D="false" dtr="false" t="normal">O47+O58</f>
        <v>67.3</v>
      </c>
      <c r="P59" s="72" t="n">
        <f aca="false" ca="false" dt2D="false" dtr="false" t="normal">P47+P58</f>
        <v>5.800000000000001</v>
      </c>
      <c r="Q59" s="72" t="n">
        <f aca="false" ca="false" dt2D="false" dtr="false" t="normal">Q47+Q58</f>
        <v>0.49</v>
      </c>
      <c r="R59" s="72" t="n">
        <f aca="false" ca="false" dt2D="false" dtr="false" t="normal">R47+R58</f>
        <v>87.60000000000001</v>
      </c>
    </row>
    <row customHeight="true" ht="15" outlineLevel="0" r="60">
      <c r="A60" s="73" t="n"/>
      <c r="B60" s="73" t="n"/>
      <c r="C60" s="73" t="n"/>
      <c r="D60" s="73" t="n"/>
      <c r="E60" s="94" t="n"/>
      <c r="F60" s="74" t="n"/>
      <c r="G60" s="74" t="n"/>
      <c r="H60" s="74" t="n"/>
      <c r="I60" s="74" t="n"/>
      <c r="J60" s="77" t="n"/>
      <c r="K60" s="74" t="n"/>
      <c r="L60" s="94" t="n"/>
      <c r="M60" s="74" t="n"/>
      <c r="N60" s="74" t="n"/>
      <c r="O60" s="74" t="n"/>
      <c r="P60" s="94" t="n"/>
      <c r="Q60" s="94" t="n"/>
      <c r="R60" s="94" t="n"/>
    </row>
    <row customHeight="true" ht="15" outlineLevel="0" r="61">
      <c r="A61" s="73" t="n"/>
      <c r="B61" s="73" t="n"/>
      <c r="C61" s="73" t="n"/>
      <c r="D61" s="73" t="n"/>
      <c r="E61" s="94" t="n"/>
      <c r="F61" s="74" t="n"/>
      <c r="G61" s="74" t="n"/>
      <c r="H61" s="74" t="n"/>
      <c r="I61" s="74" t="n"/>
      <c r="J61" s="77" t="n"/>
      <c r="K61" s="74" t="n"/>
      <c r="L61" s="94" t="n"/>
      <c r="M61" s="74" t="n"/>
      <c r="N61" s="74" t="n"/>
      <c r="O61" s="74" t="n"/>
      <c r="P61" s="94" t="n"/>
      <c r="Q61" s="94" t="n"/>
      <c r="R61" s="94" t="n"/>
    </row>
    <row customHeight="true" ht="15" outlineLevel="0" r="62">
      <c r="A62" s="73" t="n"/>
      <c r="B62" s="73" t="n"/>
      <c r="C62" s="73" t="n"/>
      <c r="D62" s="73" t="n"/>
      <c r="E62" s="94" t="n"/>
      <c r="F62" s="74" t="n"/>
      <c r="G62" s="74" t="n"/>
      <c r="H62" s="74" t="n"/>
      <c r="I62" s="74" t="n"/>
      <c r="J62" s="77" t="n"/>
      <c r="K62" s="74" t="n"/>
      <c r="L62" s="94" t="n"/>
      <c r="M62" s="74" t="n"/>
      <c r="N62" s="74" t="n"/>
      <c r="O62" s="74" t="n"/>
      <c r="P62" s="94" t="n"/>
      <c r="Q62" s="94" t="n"/>
      <c r="R62" s="94" t="n"/>
    </row>
    <row customHeight="true" ht="15" outlineLevel="0" r="63">
      <c r="A63" s="1" t="s">
        <v>0</v>
      </c>
      <c r="B63" s="1" t="s"/>
      <c r="C63" s="1" t="s"/>
      <c r="D63" s="73" t="n"/>
      <c r="E63" s="94" t="n"/>
      <c r="F63" s="74" t="n"/>
      <c r="G63" s="74" t="n"/>
      <c r="H63" s="74" t="n"/>
      <c r="I63" s="95" t="n"/>
      <c r="J63" s="95" t="n"/>
      <c r="K63" s="96" t="s">
        <v>71</v>
      </c>
      <c r="L63" s="96" t="s"/>
      <c r="M63" s="96" t="s"/>
      <c r="N63" s="96" t="s"/>
      <c r="O63" s="96" t="s"/>
      <c r="P63" s="96" t="s"/>
      <c r="Q63" s="96" t="s"/>
      <c r="R63" s="96" t="s"/>
      <c r="S63" s="96" t="n"/>
      <c r="T63" s="96" t="n"/>
    </row>
    <row customHeight="true" ht="15" outlineLevel="0" r="64">
      <c r="A64" s="3" t="s">
        <v>2</v>
      </c>
      <c r="B64" s="3" t="s"/>
      <c r="C64" s="3" t="s"/>
      <c r="D64" s="73" t="n"/>
      <c r="E64" s="94" t="n"/>
      <c r="F64" s="74" t="n"/>
      <c r="G64" s="74" t="n"/>
      <c r="H64" s="74" t="n"/>
      <c r="I64" s="75" t="n"/>
      <c r="J64" s="75" t="n"/>
      <c r="K64" s="79" t="s">
        <v>3</v>
      </c>
      <c r="L64" s="79" t="s"/>
      <c r="M64" s="79" t="s"/>
      <c r="N64" s="79" t="s"/>
      <c r="O64" s="79" t="s"/>
      <c r="P64" s="79" t="s"/>
      <c r="Q64" s="79" t="s"/>
      <c r="R64" s="79" t="s"/>
      <c r="S64" s="75" t="n"/>
      <c r="T64" s="75" t="n"/>
    </row>
    <row customHeight="true" ht="15" outlineLevel="0" r="65">
      <c r="A65" s="9" t="s">
        <v>72</v>
      </c>
      <c r="B65" s="9" t="s"/>
      <c r="C65" s="9" t="s"/>
      <c r="D65" s="73" t="n"/>
      <c r="E65" s="94" t="n"/>
      <c r="F65" s="74" t="n"/>
      <c r="G65" s="74" t="n"/>
      <c r="H65" s="74" t="n"/>
      <c r="I65" s="79" t="s">
        <v>73</v>
      </c>
      <c r="J65" s="79" t="s"/>
      <c r="K65" s="79" t="s"/>
      <c r="L65" s="79" t="s"/>
      <c r="M65" s="79" t="s"/>
      <c r="N65" s="79" t="s"/>
      <c r="O65" s="79" t="s"/>
      <c r="P65" s="79" t="s"/>
      <c r="Q65" s="79" t="s"/>
      <c r="R65" s="79" t="s"/>
      <c r="S65" s="75" t="n"/>
      <c r="T65" s="75" t="n"/>
    </row>
    <row customHeight="true" ht="15" outlineLevel="0" r="66">
      <c r="A66" s="80" t="s">
        <v>6</v>
      </c>
      <c r="B66" s="80" t="s"/>
      <c r="C66" s="80" t="s"/>
      <c r="D66" s="73" t="n"/>
      <c r="E66" s="94" t="n"/>
      <c r="F66" s="74" t="n"/>
      <c r="G66" s="74" t="n"/>
      <c r="H66" s="74" t="n"/>
      <c r="I66" s="81" t="s">
        <v>56</v>
      </c>
      <c r="J66" s="81" t="s"/>
      <c r="K66" s="81" t="s"/>
      <c r="L66" s="81" t="s"/>
      <c r="M66" s="81" t="s"/>
      <c r="N66" s="81" t="s"/>
      <c r="O66" s="81" t="s"/>
      <c r="P66" s="81" t="s"/>
      <c r="Q66" s="81" t="s"/>
      <c r="R66" s="81" t="s"/>
      <c r="S66" s="75" t="n"/>
      <c r="T66" s="75" t="n"/>
    </row>
    <row customHeight="true" ht="21" outlineLevel="0" r="67">
      <c r="A67" s="14" t="s">
        <v>8</v>
      </c>
      <c r="B67" s="14" t="s"/>
      <c r="C67" s="14" t="s"/>
      <c r="D67" s="14" t="s"/>
      <c r="E67" s="14" t="s"/>
      <c r="F67" s="14" t="s"/>
      <c r="G67" s="14" t="s"/>
      <c r="H67" s="14" t="s"/>
      <c r="I67" s="14" t="s"/>
      <c r="J67" s="14" t="s"/>
      <c r="K67" s="14" t="s"/>
      <c r="L67" s="14" t="s"/>
      <c r="M67" s="14" t="s"/>
      <c r="N67" s="14" t="s"/>
      <c r="O67" s="14" t="s"/>
      <c r="P67" s="14" t="s"/>
      <c r="Q67" s="14" t="s"/>
      <c r="R67" s="14" t="s"/>
      <c r="S67" s="75" t="n"/>
      <c r="T67" s="75" t="n"/>
    </row>
    <row customHeight="true" ht="15" outlineLevel="0" r="68">
      <c r="A68" s="15" t="s">
        <v>9</v>
      </c>
      <c r="B68" s="15" t="s"/>
      <c r="C68" s="15" t="s"/>
      <c r="D68" s="15" t="s"/>
      <c r="E68" s="15" t="s"/>
      <c r="F68" s="15" t="s"/>
      <c r="G68" s="15" t="s"/>
      <c r="H68" s="15" t="s"/>
      <c r="I68" s="15" t="s"/>
      <c r="J68" s="15" t="s"/>
      <c r="K68" s="15" t="s"/>
      <c r="L68" s="15" t="s"/>
      <c r="M68" s="15" t="s"/>
      <c r="N68" s="15" t="s"/>
      <c r="O68" s="15" t="s"/>
      <c r="P68" s="15" t="s"/>
      <c r="Q68" s="15" t="s"/>
      <c r="R68" s="15" t="s"/>
      <c r="S68" s="75" t="n"/>
      <c r="T68" s="75" t="n"/>
    </row>
    <row customHeight="true" ht="15" outlineLevel="0" r="69">
      <c r="A69" s="16" t="s">
        <v>10</v>
      </c>
      <c r="B69" s="16" t="s"/>
      <c r="C69" s="16" t="s"/>
      <c r="D69" s="16" t="s"/>
      <c r="E69" s="16" t="s"/>
      <c r="F69" s="16" t="s"/>
      <c r="G69" s="16" t="s"/>
      <c r="H69" s="16" t="s"/>
      <c r="I69" s="16" t="s"/>
      <c r="J69" s="16" t="s"/>
      <c r="K69" s="16" t="s"/>
      <c r="L69" s="16" t="s"/>
      <c r="M69" s="16" t="s"/>
      <c r="N69" s="16" t="s"/>
      <c r="O69" s="16" t="s"/>
      <c r="P69" s="16" t="s"/>
      <c r="Q69" s="16" t="s"/>
      <c r="R69" s="16" t="s"/>
      <c r="S69" s="75" t="n"/>
      <c r="T69" s="75" t="n"/>
    </row>
    <row customHeight="true" ht="18" outlineLevel="0" r="70">
      <c r="A70" s="82" t="s">
        <v>74</v>
      </c>
      <c r="B70" s="83" t="s"/>
      <c r="C70" s="83" t="s"/>
      <c r="D70" s="83" t="s"/>
      <c r="E70" s="83" t="s"/>
      <c r="F70" s="83" t="s"/>
      <c r="G70" s="83" t="s"/>
      <c r="H70" s="83" t="s"/>
      <c r="I70" s="83" t="s"/>
      <c r="J70" s="83" t="s"/>
      <c r="K70" s="83" t="s"/>
      <c r="L70" s="83" t="s"/>
      <c r="M70" s="83" t="s"/>
      <c r="N70" s="83" t="s"/>
      <c r="O70" s="83" t="s"/>
      <c r="P70" s="83" t="s"/>
      <c r="Q70" s="83" t="s"/>
      <c r="R70" s="84" t="s"/>
    </row>
    <row customHeight="true" ht="18" outlineLevel="0" r="71">
      <c r="A71" s="20" t="s">
        <v>12</v>
      </c>
      <c r="B71" s="21" t="s"/>
      <c r="C71" s="21" t="s"/>
      <c r="D71" s="21" t="s"/>
      <c r="E71" s="21" t="s"/>
      <c r="F71" s="21" t="s"/>
      <c r="G71" s="21" t="s"/>
      <c r="H71" s="21" t="s"/>
      <c r="I71" s="21" t="s"/>
      <c r="J71" s="21" t="s"/>
      <c r="K71" s="21" t="s"/>
      <c r="L71" s="21" t="s"/>
      <c r="M71" s="21" t="s"/>
      <c r="N71" s="21" t="s"/>
      <c r="O71" s="21" t="s"/>
      <c r="P71" s="21" t="s"/>
      <c r="Q71" s="21" t="s"/>
      <c r="R71" s="22" t="s"/>
    </row>
    <row customHeight="true" ht="18" outlineLevel="0" r="72">
      <c r="A72" s="23" t="s">
        <v>13</v>
      </c>
      <c r="B72" s="24" t="s">
        <v>14</v>
      </c>
      <c r="C72" s="23" t="s">
        <v>15</v>
      </c>
      <c r="D72" s="24" t="s">
        <v>58</v>
      </c>
      <c r="E72" s="24" t="s">
        <v>17</v>
      </c>
      <c r="F72" s="23" t="s">
        <v>18</v>
      </c>
      <c r="G72" s="23" t="s">
        <v>19</v>
      </c>
      <c r="H72" s="23" t="s">
        <v>20</v>
      </c>
      <c r="I72" s="24" t="s">
        <v>21</v>
      </c>
      <c r="J72" s="26" t="n"/>
      <c r="K72" s="27" t="s">
        <v>22</v>
      </c>
      <c r="L72" s="27" t="n"/>
      <c r="M72" s="27" t="n"/>
      <c r="N72" s="27" t="n"/>
      <c r="O72" s="24" t="s">
        <v>23</v>
      </c>
      <c r="P72" s="28" t="s"/>
      <c r="Q72" s="28" t="s"/>
      <c r="R72" s="29" t="s"/>
    </row>
    <row customHeight="true" ht="15" outlineLevel="0" r="73">
      <c r="A73" s="30" t="s"/>
      <c r="B73" s="31" t="s"/>
      <c r="C73" s="30" t="s"/>
      <c r="D73" s="31" t="s"/>
      <c r="E73" s="31" t="s"/>
      <c r="F73" s="30" t="s"/>
      <c r="G73" s="30" t="s"/>
      <c r="H73" s="30" t="s"/>
      <c r="I73" s="31" t="s"/>
      <c r="J73" s="26" t="n"/>
      <c r="K73" s="24" t="s">
        <v>24</v>
      </c>
      <c r="L73" s="33" t="s">
        <v>25</v>
      </c>
      <c r="M73" s="33" t="s">
        <v>26</v>
      </c>
      <c r="N73" s="33" t="s">
        <v>27</v>
      </c>
      <c r="O73" s="33" t="s">
        <v>28</v>
      </c>
      <c r="P73" s="33" t="s">
        <v>29</v>
      </c>
      <c r="Q73" s="33" t="s">
        <v>30</v>
      </c>
      <c r="R73" s="33" t="s">
        <v>31</v>
      </c>
    </row>
    <row customHeight="true" ht="33" outlineLevel="0" r="74">
      <c r="A74" s="41" t="n">
        <v>181</v>
      </c>
      <c r="B74" s="41" t="s">
        <v>32</v>
      </c>
      <c r="C74" s="97" t="s">
        <v>75</v>
      </c>
      <c r="D74" s="41" t="s">
        <v>76</v>
      </c>
      <c r="E74" s="43" t="n">
        <v>29.87</v>
      </c>
      <c r="F74" s="41" t="n">
        <v>4.65</v>
      </c>
      <c r="G74" s="41" t="n">
        <v>10.05</v>
      </c>
      <c r="H74" s="43" t="n">
        <v>31.1</v>
      </c>
      <c r="I74" s="65" t="n">
        <v>233</v>
      </c>
      <c r="J74" s="42" t="n"/>
      <c r="K74" s="43" t="n">
        <v>192.2</v>
      </c>
      <c r="L74" s="43" t="n">
        <v>23.5</v>
      </c>
      <c r="M74" s="43" t="n">
        <v>156.1</v>
      </c>
      <c r="N74" s="43" t="n">
        <v>0.3</v>
      </c>
      <c r="O74" s="43" t="n">
        <v>36.7</v>
      </c>
      <c r="P74" s="43" t="n">
        <v>0.1</v>
      </c>
      <c r="Q74" s="44" t="n">
        <v>0</v>
      </c>
      <c r="R74" s="43" t="n">
        <v>1.1</v>
      </c>
    </row>
    <row customHeight="true" ht="18" outlineLevel="0" r="75">
      <c r="A75" s="41" t="n">
        <v>209</v>
      </c>
      <c r="B75" s="41" t="s">
        <v>35</v>
      </c>
      <c r="C75" s="42" t="s">
        <v>77</v>
      </c>
      <c r="D75" s="34" t="n">
        <v>40</v>
      </c>
      <c r="E75" s="43" t="n">
        <v>15</v>
      </c>
      <c r="F75" s="43" t="n">
        <v>5.08</v>
      </c>
      <c r="G75" s="43" t="n">
        <v>4.6</v>
      </c>
      <c r="H75" s="43" t="n">
        <v>0.28</v>
      </c>
      <c r="I75" s="43" t="n">
        <v>63</v>
      </c>
      <c r="J75" s="42" t="n"/>
      <c r="K75" s="43" t="n">
        <v>22</v>
      </c>
      <c r="L75" s="43" t="n">
        <v>4.8</v>
      </c>
      <c r="M75" s="43" t="n">
        <v>76.8</v>
      </c>
      <c r="N75" s="43" t="n">
        <v>1</v>
      </c>
      <c r="O75" s="43" t="n">
        <v>100</v>
      </c>
      <c r="P75" s="43" t="n">
        <v>0.03</v>
      </c>
      <c r="Q75" s="43" t="n">
        <v>0.08</v>
      </c>
      <c r="R75" s="44" t="n">
        <v>0</v>
      </c>
    </row>
    <row customHeight="true" ht="18" outlineLevel="0" r="76">
      <c r="A76" s="98" t="n"/>
      <c r="B76" s="41" t="s">
        <v>37</v>
      </c>
      <c r="C76" s="99" t="s">
        <v>60</v>
      </c>
      <c r="D76" s="41" t="n">
        <v>70</v>
      </c>
      <c r="E76" s="43" t="n">
        <v>6.72</v>
      </c>
      <c r="F76" s="43" t="n">
        <v>9.48</v>
      </c>
      <c r="G76" s="43" t="n">
        <v>1.6</v>
      </c>
      <c r="H76" s="43" t="n">
        <v>57.6</v>
      </c>
      <c r="I76" s="43" t="n">
        <v>280.5</v>
      </c>
      <c r="J76" s="100" t="n"/>
      <c r="K76" s="43" t="n">
        <v>27.6</v>
      </c>
      <c r="L76" s="43" t="n">
        <v>39.6</v>
      </c>
      <c r="M76" s="43" t="n">
        <v>104.4</v>
      </c>
      <c r="N76" s="43" t="n">
        <v>1.32</v>
      </c>
      <c r="O76" s="44" t="n">
        <v>0</v>
      </c>
      <c r="P76" s="43" t="n">
        <v>0.12</v>
      </c>
      <c r="Q76" s="43" t="n">
        <v>0.3</v>
      </c>
      <c r="R76" s="43" t="n">
        <v>0.3</v>
      </c>
    </row>
    <row customHeight="true" ht="18" outlineLevel="0" r="77">
      <c r="A77" s="41" t="n">
        <v>376</v>
      </c>
      <c r="B77" s="41" t="s">
        <v>39</v>
      </c>
      <c r="C77" s="48" t="s">
        <v>61</v>
      </c>
      <c r="D77" s="41" t="n">
        <v>200</v>
      </c>
      <c r="E77" s="43" t="n">
        <v>1.89</v>
      </c>
      <c r="F77" s="43" t="n">
        <v>0.1</v>
      </c>
      <c r="G77" s="44" t="n">
        <v>0</v>
      </c>
      <c r="H77" s="43" t="n">
        <v>15</v>
      </c>
      <c r="I77" s="43" t="n">
        <v>60</v>
      </c>
      <c r="J77" s="64" t="n"/>
      <c r="K77" s="43" t="n">
        <v>5</v>
      </c>
      <c r="L77" s="44" t="n">
        <v>0</v>
      </c>
      <c r="M77" s="44" t="n">
        <v>0</v>
      </c>
      <c r="N77" s="43" t="n">
        <v>2</v>
      </c>
      <c r="O77" s="44" t="n">
        <v>0</v>
      </c>
      <c r="P77" s="44" t="n">
        <v>0</v>
      </c>
      <c r="Q77" s="44" t="n">
        <v>0</v>
      </c>
      <c r="R77" s="46" t="n">
        <v>0</v>
      </c>
    </row>
    <row customHeight="true" ht="18" outlineLevel="0" r="78">
      <c r="A78" s="33" t="s">
        <v>41</v>
      </c>
      <c r="B78" s="51" t="s"/>
      <c r="C78" s="52" t="s"/>
      <c r="D78" s="88" t="n">
        <v>520</v>
      </c>
      <c r="E78" s="72" t="n">
        <f aca="false" ca="false" dt2D="false" dtr="false" t="normal">SUM(E74:E77)</f>
        <v>53.480000000000004</v>
      </c>
      <c r="F78" s="72" t="n">
        <f aca="false" ca="false" dt2D="false" dtr="false" t="normal">SUM(F74:F77)</f>
        <v>19.310000000000002</v>
      </c>
      <c r="G78" s="72" t="n">
        <f aca="false" ca="false" dt2D="false" dtr="false" t="normal">SUM(G74:G77)</f>
        <v>16.25</v>
      </c>
      <c r="H78" s="72" t="n">
        <f aca="false" ca="false" dt2D="false" dtr="false" t="normal">SUM(H74:H77)</f>
        <v>103.98</v>
      </c>
      <c r="I78" s="72" t="n">
        <f aca="false" ca="false" dt2D="false" dtr="false" t="normal">SUM(I74:I77)</f>
        <v>636.5</v>
      </c>
      <c r="J78" s="72" t="n">
        <f aca="false" ca="false" dt2D="false" dtr="false" t="normal">SUM(J74:J77)</f>
        <v>0</v>
      </c>
      <c r="K78" s="72" t="n">
        <f aca="false" ca="false" dt2D="false" dtr="false" t="normal">SUM(K74:K77)</f>
        <v>246.79999999999998</v>
      </c>
      <c r="L78" s="72" t="n">
        <f aca="false" ca="false" dt2D="false" dtr="false" t="normal">SUM(L74:L77)</f>
        <v>67.9</v>
      </c>
      <c r="M78" s="72" t="n">
        <f aca="false" ca="false" dt2D="false" dtr="false" t="normal">SUM(M74:M77)</f>
        <v>337.29999999999995</v>
      </c>
      <c r="N78" s="72" t="n">
        <f aca="false" ca="false" dt2D="false" dtr="false" t="normal">SUM(N74:N77)</f>
        <v>4.62</v>
      </c>
      <c r="O78" s="72" t="n">
        <f aca="false" ca="false" dt2D="false" dtr="false" t="normal">SUM(O74:O77)</f>
        <v>136.7</v>
      </c>
      <c r="P78" s="72" t="n">
        <f aca="false" ca="false" dt2D="false" dtr="false" t="normal">SUM(P74:P77)</f>
        <v>0.25</v>
      </c>
      <c r="Q78" s="72" t="n">
        <f aca="false" ca="false" dt2D="false" dtr="false" t="normal">SUM(Q74:Q77)</f>
        <v>0.38</v>
      </c>
      <c r="R78" s="72" t="n">
        <f aca="false" ca="false" dt2D="false" dtr="false" t="normal">SUM(R74:R77)</f>
        <v>1.4000000000000001</v>
      </c>
    </row>
    <row customHeight="true" ht="18" outlineLevel="0" r="79">
      <c r="A79" s="101" t="s">
        <v>42</v>
      </c>
      <c r="B79" s="21" t="s"/>
      <c r="C79" s="21" t="s"/>
      <c r="D79" s="21" t="s"/>
      <c r="E79" s="21" t="s"/>
      <c r="F79" s="21" t="s"/>
      <c r="G79" s="21" t="s"/>
      <c r="H79" s="21" t="s"/>
      <c r="I79" s="21" t="s"/>
      <c r="J79" s="21" t="s"/>
      <c r="K79" s="21" t="s"/>
      <c r="L79" s="21" t="s"/>
      <c r="M79" s="21" t="s"/>
      <c r="N79" s="21" t="s"/>
      <c r="O79" s="21" t="s"/>
      <c r="P79" s="21" t="s"/>
      <c r="Q79" s="21" t="s"/>
      <c r="R79" s="102" t="s"/>
    </row>
    <row customHeight="true" ht="18" outlineLevel="0" r="80">
      <c r="A80" s="23" t="s">
        <v>13</v>
      </c>
      <c r="B80" s="24" t="s">
        <v>14</v>
      </c>
      <c r="C80" s="23" t="s">
        <v>15</v>
      </c>
      <c r="D80" s="24" t="s">
        <v>58</v>
      </c>
      <c r="E80" s="24" t="s">
        <v>17</v>
      </c>
      <c r="F80" s="23" t="s">
        <v>18</v>
      </c>
      <c r="G80" s="23" t="s">
        <v>19</v>
      </c>
      <c r="H80" s="23" t="s">
        <v>20</v>
      </c>
      <c r="I80" s="24" t="s">
        <v>21</v>
      </c>
      <c r="J80" s="26" t="n"/>
      <c r="K80" s="27" t="s">
        <v>22</v>
      </c>
      <c r="L80" s="27" t="n"/>
      <c r="M80" s="27" t="n"/>
      <c r="N80" s="27" t="n"/>
      <c r="O80" s="24" t="s">
        <v>23</v>
      </c>
      <c r="P80" s="28" t="s"/>
      <c r="Q80" s="28" t="s"/>
      <c r="R80" s="29" t="s"/>
    </row>
    <row customHeight="true" ht="15" outlineLevel="0" r="81">
      <c r="A81" s="30" t="s"/>
      <c r="B81" s="31" t="s"/>
      <c r="C81" s="30" t="s"/>
      <c r="D81" s="31" t="s"/>
      <c r="E81" s="31" t="s"/>
      <c r="F81" s="30" t="s"/>
      <c r="G81" s="30" t="s"/>
      <c r="H81" s="30" t="s"/>
      <c r="I81" s="31" t="s"/>
      <c r="J81" s="26" t="n"/>
      <c r="K81" s="24" t="s">
        <v>24</v>
      </c>
      <c r="L81" s="33" t="s">
        <v>25</v>
      </c>
      <c r="M81" s="33" t="s">
        <v>26</v>
      </c>
      <c r="N81" s="33" t="s">
        <v>27</v>
      </c>
      <c r="O81" s="33" t="s">
        <v>78</v>
      </c>
      <c r="P81" s="33" t="s">
        <v>79</v>
      </c>
      <c r="Q81" s="33" t="s">
        <v>30</v>
      </c>
      <c r="R81" s="33" t="s">
        <v>31</v>
      </c>
    </row>
    <row customHeight="true" ht="18" outlineLevel="0" r="82">
      <c r="A82" s="98" t="n">
        <v>52</v>
      </c>
      <c r="B82" s="86" t="n">
        <v>1</v>
      </c>
      <c r="C82" s="103" t="s">
        <v>43</v>
      </c>
      <c r="D82" s="86" t="n">
        <v>60</v>
      </c>
      <c r="E82" s="86" t="n">
        <v>5.86</v>
      </c>
      <c r="F82" s="104" t="n">
        <v>1</v>
      </c>
      <c r="G82" s="104" t="n">
        <v>3.6</v>
      </c>
      <c r="H82" s="104" t="n">
        <v>6.6</v>
      </c>
      <c r="I82" s="105" t="n">
        <v>62.4</v>
      </c>
      <c r="J82" s="42" t="n"/>
      <c r="K82" s="105" t="n">
        <v>21.1</v>
      </c>
      <c r="L82" s="43" t="n">
        <v>12.5</v>
      </c>
      <c r="M82" s="43" t="n">
        <v>24.6</v>
      </c>
      <c r="N82" s="43" t="n">
        <v>0.8</v>
      </c>
      <c r="O82" s="44" t="n">
        <v>0</v>
      </c>
      <c r="P82" s="44" t="n">
        <v>0</v>
      </c>
      <c r="Q82" s="43" t="n">
        <v>0.1</v>
      </c>
      <c r="R82" s="43" t="n">
        <v>5.7</v>
      </c>
    </row>
    <row customHeight="true" ht="18" outlineLevel="0" r="83">
      <c r="A83" s="41" t="n">
        <v>108</v>
      </c>
      <c r="B83" s="41" t="s">
        <v>35</v>
      </c>
      <c r="C83" s="63" t="s">
        <v>80</v>
      </c>
      <c r="D83" s="106" t="n">
        <v>200</v>
      </c>
      <c r="E83" s="43" t="n">
        <v>10.58</v>
      </c>
      <c r="F83" s="43" t="n">
        <v>5.2</v>
      </c>
      <c r="G83" s="43" t="n">
        <v>6.3</v>
      </c>
      <c r="H83" s="43" t="n">
        <v>29</v>
      </c>
      <c r="I83" s="43" t="n">
        <v>193.5</v>
      </c>
      <c r="J83" s="42" t="n"/>
      <c r="K83" s="43" t="n">
        <v>86</v>
      </c>
      <c r="L83" s="43" t="n">
        <v>7.5</v>
      </c>
      <c r="M83" s="43" t="n">
        <v>14.7</v>
      </c>
      <c r="N83" s="43" t="n">
        <v>0.8</v>
      </c>
      <c r="O83" s="43" t="n">
        <v>1.2</v>
      </c>
      <c r="P83" s="43" t="n">
        <v>2.4</v>
      </c>
      <c r="Q83" s="43" t="n">
        <v>0.2</v>
      </c>
      <c r="R83" s="43" t="n">
        <v>1.9</v>
      </c>
    </row>
    <row customHeight="true" ht="18" outlineLevel="0" r="84">
      <c r="A84" s="41" t="n">
        <v>268</v>
      </c>
      <c r="B84" s="41" t="s">
        <v>37</v>
      </c>
      <c r="C84" s="63" t="s">
        <v>81</v>
      </c>
      <c r="D84" s="34" t="n">
        <v>90</v>
      </c>
      <c r="E84" s="43" t="n">
        <v>50.46</v>
      </c>
      <c r="F84" s="43" t="n">
        <v>12.1</v>
      </c>
      <c r="G84" s="43" t="n">
        <v>15.9</v>
      </c>
      <c r="H84" s="43" t="n">
        <v>18.2</v>
      </c>
      <c r="I84" s="43" t="n">
        <v>263.5</v>
      </c>
      <c r="J84" s="64" t="n"/>
      <c r="K84" s="43" t="n">
        <v>39.4</v>
      </c>
      <c r="L84" s="43" t="n">
        <v>28.9</v>
      </c>
      <c r="M84" s="43" t="n">
        <v>149.7</v>
      </c>
      <c r="N84" s="43" t="n">
        <v>0.9</v>
      </c>
      <c r="O84" s="43" t="n">
        <v>25.9</v>
      </c>
      <c r="P84" s="43" t="n">
        <v>0.1</v>
      </c>
      <c r="Q84" s="44" t="n">
        <v>0</v>
      </c>
      <c r="R84" s="43" t="n">
        <v>0.1</v>
      </c>
    </row>
    <row customHeight="true" ht="18" outlineLevel="0" r="85">
      <c r="A85" s="41" t="n">
        <v>321</v>
      </c>
      <c r="B85" s="41" t="s">
        <v>39</v>
      </c>
      <c r="C85" s="63" t="s">
        <v>82</v>
      </c>
      <c r="D85" s="34" t="n">
        <v>150</v>
      </c>
      <c r="E85" s="43" t="n">
        <v>18.02</v>
      </c>
      <c r="F85" s="43" t="n">
        <v>3</v>
      </c>
      <c r="G85" s="43" t="n">
        <v>5.4</v>
      </c>
      <c r="H85" s="43" t="n">
        <v>15.9</v>
      </c>
      <c r="I85" s="43" t="n">
        <v>124.5</v>
      </c>
      <c r="J85" s="64" t="n"/>
      <c r="K85" s="43" t="n">
        <v>69.9</v>
      </c>
      <c r="L85" s="43" t="n">
        <v>23</v>
      </c>
      <c r="M85" s="43" t="n">
        <v>46.7</v>
      </c>
      <c r="N85" s="43" t="n">
        <v>0.9</v>
      </c>
      <c r="O85" s="43" t="n">
        <v>0.3</v>
      </c>
      <c r="P85" s="43" t="n">
        <v>14.4</v>
      </c>
      <c r="Q85" s="43" t="n">
        <v>1</v>
      </c>
      <c r="R85" s="43" t="n">
        <v>60.5</v>
      </c>
    </row>
    <row customHeight="true" ht="18" outlineLevel="0" r="86">
      <c r="A86" s="41" t="n">
        <v>349</v>
      </c>
      <c r="B86" s="41" t="s">
        <v>48</v>
      </c>
      <c r="C86" s="63" t="s">
        <v>83</v>
      </c>
      <c r="D86" s="34" t="n">
        <v>200</v>
      </c>
      <c r="E86" s="41" t="n">
        <v>7.02</v>
      </c>
      <c r="F86" s="43" t="n">
        <v>0.6</v>
      </c>
      <c r="G86" s="43" t="n">
        <v>0.09</v>
      </c>
      <c r="H86" s="41" t="n">
        <v>32.01</v>
      </c>
      <c r="I86" s="43" t="n">
        <v>132.8</v>
      </c>
      <c r="J86" s="42" t="n"/>
      <c r="K86" s="43" t="n">
        <v>32.48</v>
      </c>
      <c r="L86" s="43" t="n">
        <v>17.46</v>
      </c>
      <c r="M86" s="43" t="n">
        <v>23.44</v>
      </c>
      <c r="N86" s="43" t="n">
        <v>0.7</v>
      </c>
      <c r="O86" s="44" t="n">
        <v>0</v>
      </c>
      <c r="P86" s="43" t="n">
        <v>0.02</v>
      </c>
      <c r="Q86" s="43" t="n">
        <v>0.26</v>
      </c>
      <c r="R86" s="43" t="n">
        <v>0.73</v>
      </c>
      <c r="S86" s="40" t="n"/>
      <c r="T86" s="0" t="n"/>
      <c r="U86" s="0" t="n"/>
      <c r="V86" s="0" t="n"/>
      <c r="W86" s="0" t="n"/>
      <c r="X86" s="0" t="n"/>
      <c r="Y86" s="0" t="n"/>
      <c r="Z86" s="0" t="n"/>
      <c r="AA86" s="0" t="n"/>
      <c r="AB86" s="0" t="n"/>
      <c r="AC86" s="0" t="n"/>
      <c r="AD86" s="0" t="n"/>
      <c r="AE86" s="0" t="n"/>
      <c r="AF86" s="0" t="n"/>
      <c r="AG86" s="0" t="n"/>
      <c r="AH86" s="0" t="n"/>
      <c r="AI86" s="0" t="n"/>
    </row>
    <row customHeight="true" ht="18" outlineLevel="0" r="87">
      <c r="A87" s="41" t="n"/>
      <c r="B87" s="41" t="s">
        <v>50</v>
      </c>
      <c r="C87" s="42" t="s">
        <v>49</v>
      </c>
      <c r="D87" s="41" t="n">
        <v>30</v>
      </c>
      <c r="E87" s="43" t="n">
        <v>2.4</v>
      </c>
      <c r="F87" s="43" t="n">
        <v>1.68</v>
      </c>
      <c r="G87" s="43" t="n">
        <v>0.33</v>
      </c>
      <c r="H87" s="43" t="n">
        <v>14.82</v>
      </c>
      <c r="I87" s="43" t="n">
        <v>68.97</v>
      </c>
      <c r="J87" s="90" t="n"/>
      <c r="K87" s="43" t="n">
        <v>6.9</v>
      </c>
      <c r="L87" s="43" t="n">
        <v>7.5</v>
      </c>
      <c r="M87" s="43" t="n">
        <v>31.8</v>
      </c>
      <c r="N87" s="43" t="n">
        <v>0.93</v>
      </c>
      <c r="O87" s="44" t="n">
        <v>0</v>
      </c>
      <c r="P87" s="43" t="n">
        <v>0.03</v>
      </c>
      <c r="Q87" s="44" t="n">
        <v>0</v>
      </c>
      <c r="R87" s="44" t="n">
        <v>0</v>
      </c>
      <c r="S87" s="40" t="n"/>
    </row>
    <row customHeight="true" ht="18" outlineLevel="0" r="88">
      <c r="A88" s="41" t="n"/>
      <c r="B88" s="41" t="s">
        <v>70</v>
      </c>
      <c r="C88" s="48" t="s">
        <v>51</v>
      </c>
      <c r="D88" s="41" t="n">
        <v>30</v>
      </c>
      <c r="E88" s="39" t="n">
        <v>2.88</v>
      </c>
      <c r="F88" s="43" t="n">
        <v>2.37</v>
      </c>
      <c r="G88" s="43" t="n">
        <v>0.3</v>
      </c>
      <c r="H88" s="43" t="n">
        <v>14.49</v>
      </c>
      <c r="I88" s="43" t="n">
        <v>70.14</v>
      </c>
      <c r="J88" s="42" t="n"/>
      <c r="K88" s="43" t="n">
        <v>6.9</v>
      </c>
      <c r="L88" s="43" t="n">
        <v>9.9</v>
      </c>
      <c r="M88" s="43" t="n">
        <v>26.1</v>
      </c>
      <c r="N88" s="43" t="n">
        <v>0.33</v>
      </c>
      <c r="O88" s="44" t="n">
        <v>0</v>
      </c>
      <c r="P88" s="43" t="n">
        <v>0.03</v>
      </c>
      <c r="Q88" s="44" t="n">
        <v>0</v>
      </c>
      <c r="R88" s="44" t="n">
        <v>0</v>
      </c>
      <c r="S88" s="40" t="n"/>
    </row>
    <row customHeight="true" ht="18" outlineLevel="0" r="89">
      <c r="A89" s="33" t="s">
        <v>41</v>
      </c>
      <c r="B89" s="51" t="s"/>
      <c r="C89" s="52" t="s"/>
      <c r="D89" s="33" t="n">
        <v>760</v>
      </c>
      <c r="E89" s="72" t="n">
        <f aca="false" ca="false" dt2D="false" dtr="false" t="normal">SUM(E82:E88)</f>
        <v>97.22</v>
      </c>
      <c r="F89" s="72" t="n">
        <f aca="false" ca="false" dt2D="false" dtr="false" t="normal">SUM(F82:F88)</f>
        <v>25.950000000000003</v>
      </c>
      <c r="G89" s="72" t="n">
        <f aca="false" ca="false" dt2D="false" dtr="false" t="normal">SUM(G82:G88)</f>
        <v>31.92</v>
      </c>
      <c r="H89" s="72" t="n">
        <f aca="false" ca="false" dt2D="false" dtr="false" t="normal">SUM(H82:H88)</f>
        <v>131.02</v>
      </c>
      <c r="I89" s="72" t="n">
        <f aca="false" ca="false" dt2D="false" dtr="false" t="normal">SUM(I82:I88)</f>
        <v>915.8100000000001</v>
      </c>
      <c r="J89" s="72" t="n">
        <f aca="false" ca="false" dt2D="false" dtr="false" t="normal">SUM(J82:J88)</f>
        <v>0</v>
      </c>
      <c r="K89" s="72" t="n">
        <f aca="false" ca="false" dt2D="false" dtr="false" t="normal">SUM(K82:K88)</f>
        <v>262.68</v>
      </c>
      <c r="L89" s="72" t="n">
        <f aca="false" ca="false" dt2D="false" dtr="false" t="normal">SUM(L82:L88)</f>
        <v>106.76000000000002</v>
      </c>
      <c r="M89" s="72" t="n">
        <f aca="false" ca="false" dt2D="false" dtr="false" t="normal">SUM(M82:M88)</f>
        <v>317.04</v>
      </c>
      <c r="N89" s="72" t="n">
        <f aca="false" ca="false" dt2D="false" dtr="false" t="normal">SUM(N82:N88)</f>
        <v>5.359999999999999</v>
      </c>
      <c r="O89" s="72" t="n">
        <f aca="false" ca="false" dt2D="false" dtr="false" t="normal">SUM(O82:O88)</f>
        <v>27.4</v>
      </c>
      <c r="P89" s="72" t="n">
        <f aca="false" ca="false" dt2D="false" dtr="false" t="normal">SUM(P82:P88)</f>
        <v>16.98</v>
      </c>
      <c r="Q89" s="72" t="n">
        <f aca="false" ca="false" dt2D="false" dtr="false" t="normal">SUM(Q82:Q88)</f>
        <v>1.56</v>
      </c>
      <c r="R89" s="72" t="n">
        <f aca="false" ca="false" dt2D="false" dtr="false" t="normal">SUM(R82:R88)</f>
        <v>68.93</v>
      </c>
    </row>
    <row customHeight="true" ht="18" outlineLevel="0" r="90">
      <c r="A90" s="69" t="s">
        <v>52</v>
      </c>
      <c r="B90" s="70" t="s"/>
      <c r="C90" s="70" t="s"/>
      <c r="D90" s="71" t="s"/>
      <c r="E90" s="72" t="n">
        <f aca="false" ca="false" dt2D="false" dtr="false" t="normal">E78+E89</f>
        <v>150.7</v>
      </c>
      <c r="F90" s="72" t="n">
        <f aca="false" ca="false" dt2D="false" dtr="false" t="normal">F78+F89</f>
        <v>45.260000000000005</v>
      </c>
      <c r="G90" s="72" t="n">
        <f aca="false" ca="false" dt2D="false" dtr="false" t="normal">G78+G89</f>
        <v>48.17</v>
      </c>
      <c r="H90" s="72" t="n">
        <f aca="false" ca="false" dt2D="false" dtr="false" t="normal">H78+H89</f>
        <v>235</v>
      </c>
      <c r="I90" s="72" t="n">
        <f aca="false" ca="false" dt2D="false" dtr="false" t="normal">I78+I89</f>
        <v>1552.31</v>
      </c>
      <c r="J90" s="72" t="n">
        <f aca="false" ca="false" dt2D="false" dtr="false" t="normal">J78+J89</f>
        <v>0</v>
      </c>
      <c r="K90" s="72" t="n">
        <f aca="false" ca="false" dt2D="false" dtr="false" t="normal">K78+K89</f>
        <v>509.48</v>
      </c>
      <c r="L90" s="72" t="n">
        <f aca="false" ca="false" dt2D="false" dtr="false" t="normal">L78+L89</f>
        <v>174.66000000000003</v>
      </c>
      <c r="M90" s="72" t="n">
        <f aca="false" ca="false" dt2D="false" dtr="false" t="normal">M78+M89</f>
        <v>654.3399999999999</v>
      </c>
      <c r="N90" s="72" t="n">
        <f aca="false" ca="false" dt2D="false" dtr="false" t="normal">N78+N89</f>
        <v>9.98</v>
      </c>
      <c r="O90" s="72" t="n">
        <f aca="false" ca="false" dt2D="false" dtr="false" t="normal">O78+O89</f>
        <v>164.1</v>
      </c>
      <c r="P90" s="72" t="n">
        <f aca="false" ca="false" dt2D="false" dtr="false" t="normal">P78+P89</f>
        <v>17.23</v>
      </c>
      <c r="Q90" s="72" t="n">
        <f aca="false" ca="false" dt2D="false" dtr="false" t="normal">Q78+Q89</f>
        <v>1.94</v>
      </c>
      <c r="R90" s="72" t="n">
        <f aca="false" ca="false" dt2D="false" dtr="false" t="normal">R78+R89</f>
        <v>70.33000000000001</v>
      </c>
    </row>
    <row outlineLevel="0" r="91">
      <c r="A91" s="73" t="n"/>
      <c r="B91" s="73" t="n"/>
      <c r="C91" s="73" t="n"/>
      <c r="D91" s="73" t="n"/>
      <c r="E91" s="94" t="n"/>
      <c r="F91" s="74" t="n"/>
      <c r="G91" s="74" t="n"/>
      <c r="H91" s="76" t="n"/>
      <c r="I91" s="76" t="n"/>
      <c r="J91" s="77" t="n"/>
      <c r="K91" s="94" t="n"/>
      <c r="L91" s="94" t="n"/>
      <c r="M91" s="94" t="n"/>
      <c r="N91" s="94" t="n"/>
      <c r="O91" s="74" t="n"/>
      <c r="P91" s="74" t="n"/>
      <c r="Q91" s="94" t="n"/>
      <c r="R91" s="74" t="n"/>
    </row>
    <row outlineLevel="0" r="92">
      <c r="A92" s="73" t="n"/>
      <c r="B92" s="73" t="n"/>
      <c r="C92" s="73" t="n"/>
      <c r="D92" s="73" t="n"/>
      <c r="E92" s="94" t="n"/>
      <c r="F92" s="74" t="n"/>
      <c r="G92" s="74" t="n"/>
      <c r="H92" s="76" t="n"/>
      <c r="I92" s="76" t="n"/>
      <c r="J92" s="77" t="n"/>
      <c r="K92" s="94" t="n"/>
      <c r="L92" s="94" t="n"/>
      <c r="M92" s="94" t="n"/>
      <c r="N92" s="94" t="n"/>
      <c r="O92" s="74" t="n"/>
      <c r="P92" s="74" t="n"/>
      <c r="Q92" s="94" t="n"/>
      <c r="R92" s="74" t="n"/>
    </row>
    <row outlineLevel="0" r="93">
      <c r="A93" s="73" t="n"/>
      <c r="B93" s="73" t="n"/>
      <c r="C93" s="73" t="n"/>
      <c r="D93" s="73" t="n"/>
      <c r="E93" s="94" t="n"/>
      <c r="F93" s="74" t="n"/>
      <c r="G93" s="74" t="n"/>
      <c r="H93" s="76" t="n"/>
      <c r="I93" s="76" t="n"/>
      <c r="J93" s="77" t="n"/>
      <c r="K93" s="94" t="n"/>
      <c r="L93" s="94" t="n"/>
      <c r="M93" s="94" t="n"/>
      <c r="N93" s="94" t="n"/>
      <c r="O93" s="74" t="n"/>
      <c r="P93" s="74" t="n"/>
      <c r="Q93" s="94" t="n"/>
      <c r="R93" s="74" t="n"/>
    </row>
    <row customHeight="true" ht="18" outlineLevel="0" r="94">
      <c r="A94" s="1" t="s">
        <v>0</v>
      </c>
      <c r="B94" s="1" t="s"/>
      <c r="C94" s="1" t="s"/>
      <c r="D94" s="73" t="n"/>
      <c r="E94" s="94" t="n"/>
      <c r="F94" s="74" t="n"/>
      <c r="G94" s="74" t="n"/>
      <c r="H94" s="76" t="n"/>
      <c r="I94" s="76" t="n"/>
      <c r="J94" s="77" t="n"/>
      <c r="K94" s="78" t="s">
        <v>84</v>
      </c>
      <c r="L94" s="78" t="s"/>
      <c r="M94" s="78" t="s"/>
      <c r="N94" s="78" t="s"/>
      <c r="O94" s="78" t="s"/>
      <c r="P94" s="78" t="s"/>
      <c r="Q94" s="78" t="s"/>
      <c r="R94" s="78" t="s"/>
    </row>
    <row outlineLevel="0" r="95">
      <c r="A95" s="3" t="s">
        <v>2</v>
      </c>
      <c r="B95" s="3" t="s"/>
      <c r="C95" s="3" t="s"/>
      <c r="D95" s="73" t="n"/>
      <c r="E95" s="94" t="n"/>
      <c r="F95" s="74" t="n"/>
      <c r="G95" s="74" t="n"/>
      <c r="H95" s="76" t="n"/>
      <c r="I95" s="107" t="s">
        <v>3</v>
      </c>
      <c r="J95" s="107" t="s"/>
      <c r="K95" s="107" t="s"/>
      <c r="L95" s="107" t="s"/>
      <c r="M95" s="107" t="s"/>
      <c r="N95" s="107" t="s"/>
      <c r="O95" s="107" t="s"/>
      <c r="P95" s="107" t="s"/>
      <c r="Q95" s="107" t="s"/>
      <c r="R95" s="107" t="s"/>
    </row>
    <row outlineLevel="0" r="96">
      <c r="A96" s="9" t="s">
        <v>85</v>
      </c>
      <c r="B96" s="9" t="s"/>
      <c r="C96" s="9" t="s"/>
      <c r="D96" s="73" t="n"/>
      <c r="E96" s="94" t="n"/>
      <c r="F96" s="108" t="s">
        <v>86</v>
      </c>
      <c r="G96" s="108" t="s"/>
      <c r="H96" s="108" t="s"/>
      <c r="I96" s="108" t="s"/>
      <c r="J96" s="108" t="s"/>
      <c r="K96" s="108" t="s"/>
      <c r="L96" s="108" t="s"/>
      <c r="M96" s="108" t="s"/>
      <c r="N96" s="108" t="s"/>
      <c r="O96" s="108" t="s"/>
      <c r="P96" s="108" t="s"/>
      <c r="Q96" s="108" t="s"/>
      <c r="R96" s="108" t="s"/>
    </row>
    <row outlineLevel="0" r="97">
      <c r="A97" s="80" t="s">
        <v>6</v>
      </c>
      <c r="B97" s="80" t="s"/>
      <c r="C97" s="80" t="s"/>
      <c r="D97" s="73" t="n"/>
      <c r="E97" s="94" t="n"/>
      <c r="F97" s="74" t="n"/>
      <c r="G97" s="75" t="s">
        <v>87</v>
      </c>
      <c r="H97" s="81" t="s">
        <v>56</v>
      </c>
      <c r="I97" s="81" t="s"/>
      <c r="J97" s="81" t="s"/>
      <c r="K97" s="81" t="s"/>
      <c r="L97" s="81" t="s"/>
      <c r="M97" s="81" t="s"/>
      <c r="N97" s="81" t="s"/>
      <c r="O97" s="81" t="s"/>
      <c r="P97" s="81" t="s"/>
      <c r="Q97" s="81" t="s"/>
      <c r="R97" s="81" t="s"/>
    </row>
    <row customHeight="true" ht="16.5" outlineLevel="0" r="98">
      <c r="A98" s="14" t="s">
        <v>8</v>
      </c>
      <c r="B98" s="14" t="s"/>
      <c r="C98" s="14" t="s"/>
      <c r="D98" s="14" t="s"/>
      <c r="E98" s="14" t="s"/>
      <c r="F98" s="14" t="s"/>
      <c r="G98" s="14" t="s"/>
      <c r="H98" s="14" t="s"/>
      <c r="I98" s="14" t="s"/>
      <c r="J98" s="14" t="s"/>
      <c r="K98" s="14" t="s"/>
      <c r="L98" s="14" t="s"/>
      <c r="M98" s="14" t="s"/>
      <c r="N98" s="14" t="s"/>
      <c r="O98" s="14" t="s"/>
      <c r="P98" s="14" t="s"/>
      <c r="Q98" s="14" t="s"/>
      <c r="R98" s="14" t="s"/>
    </row>
    <row ht="15.75" outlineLevel="0" r="99">
      <c r="A99" s="15" t="s">
        <v>9</v>
      </c>
      <c r="B99" s="15" t="s"/>
      <c r="C99" s="15" t="s"/>
      <c r="D99" s="15" t="s"/>
      <c r="E99" s="15" t="s"/>
      <c r="F99" s="15" t="s"/>
      <c r="G99" s="15" t="s"/>
      <c r="H99" s="15" t="s"/>
      <c r="I99" s="15" t="s"/>
      <c r="J99" s="15" t="s"/>
      <c r="K99" s="15" t="s"/>
      <c r="L99" s="15" t="s"/>
      <c r="M99" s="15" t="s"/>
      <c r="N99" s="15" t="s"/>
      <c r="O99" s="15" t="s"/>
      <c r="P99" s="15" t="s"/>
      <c r="Q99" s="15" t="s"/>
      <c r="R99" s="15" t="s"/>
    </row>
    <row ht="15.75" outlineLevel="0" r="100">
      <c r="A100" s="16" t="s">
        <v>10</v>
      </c>
      <c r="B100" s="16" t="s"/>
      <c r="C100" s="16" t="s"/>
      <c r="D100" s="16" t="s"/>
      <c r="E100" s="16" t="s"/>
      <c r="F100" s="16" t="s"/>
      <c r="G100" s="16" t="s"/>
      <c r="H100" s="16" t="s"/>
      <c r="I100" s="16" t="s"/>
      <c r="J100" s="16" t="s"/>
      <c r="K100" s="16" t="s"/>
      <c r="L100" s="16" t="s"/>
      <c r="M100" s="16" t="s"/>
      <c r="N100" s="16" t="s"/>
      <c r="O100" s="16" t="s"/>
      <c r="P100" s="16" t="s"/>
      <c r="Q100" s="16" t="s"/>
      <c r="R100" s="16" t="s"/>
    </row>
    <row customHeight="true" ht="18" outlineLevel="0" r="101">
      <c r="A101" s="82" t="s">
        <v>88</v>
      </c>
      <c r="B101" s="83" t="s"/>
      <c r="C101" s="83" t="s"/>
      <c r="D101" s="83" t="s"/>
      <c r="E101" s="83" t="s"/>
      <c r="F101" s="83" t="s"/>
      <c r="G101" s="83" t="s"/>
      <c r="H101" s="83" t="s"/>
      <c r="I101" s="83" t="s"/>
      <c r="J101" s="83" t="s"/>
      <c r="K101" s="83" t="s"/>
      <c r="L101" s="83" t="s"/>
      <c r="M101" s="83" t="s"/>
      <c r="N101" s="83" t="s"/>
      <c r="O101" s="83" t="s"/>
      <c r="P101" s="83" t="s"/>
      <c r="Q101" s="83" t="s"/>
      <c r="R101" s="84" t="s"/>
    </row>
    <row customHeight="true" ht="18" outlineLevel="0" r="102">
      <c r="A102" s="20" t="s">
        <v>12</v>
      </c>
      <c r="B102" s="21" t="s"/>
      <c r="C102" s="21" t="s"/>
      <c r="D102" s="21" t="s"/>
      <c r="E102" s="21" t="s"/>
      <c r="F102" s="21" t="s"/>
      <c r="G102" s="21" t="s"/>
      <c r="H102" s="21" t="s"/>
      <c r="I102" s="21" t="s"/>
      <c r="J102" s="21" t="s"/>
      <c r="K102" s="21" t="s"/>
      <c r="L102" s="21" t="s"/>
      <c r="M102" s="21" t="s"/>
      <c r="N102" s="21" t="s"/>
      <c r="O102" s="21" t="s"/>
      <c r="P102" s="21" t="s"/>
      <c r="Q102" s="21" t="s"/>
      <c r="R102" s="22" t="s"/>
    </row>
    <row customHeight="true" ht="26.4500007629395" outlineLevel="0" r="103">
      <c r="A103" s="23" t="s">
        <v>13</v>
      </c>
      <c r="B103" s="24" t="s">
        <v>14</v>
      </c>
      <c r="C103" s="23" t="s">
        <v>15</v>
      </c>
      <c r="D103" s="24" t="s">
        <v>16</v>
      </c>
      <c r="E103" s="24" t="s">
        <v>17</v>
      </c>
      <c r="F103" s="23" t="s">
        <v>18</v>
      </c>
      <c r="G103" s="23" t="s">
        <v>19</v>
      </c>
      <c r="H103" s="23" t="s">
        <v>20</v>
      </c>
      <c r="I103" s="24" t="s">
        <v>21</v>
      </c>
      <c r="J103" s="26" t="n"/>
      <c r="K103" s="27" t="s">
        <v>22</v>
      </c>
      <c r="L103" s="27" t="n"/>
      <c r="M103" s="27" t="n"/>
      <c r="N103" s="27" t="n"/>
      <c r="O103" s="24" t="s">
        <v>23</v>
      </c>
      <c r="P103" s="28" t="s"/>
      <c r="Q103" s="28" t="s"/>
      <c r="R103" s="29" t="s"/>
    </row>
    <row customHeight="true" ht="12.6000003814697" outlineLevel="0" r="104">
      <c r="A104" s="30" t="s"/>
      <c r="B104" s="31" t="s"/>
      <c r="C104" s="30" t="s"/>
      <c r="D104" s="31" t="s"/>
      <c r="E104" s="31" t="s"/>
      <c r="F104" s="30" t="s"/>
      <c r="G104" s="30" t="s"/>
      <c r="H104" s="30" t="s"/>
      <c r="I104" s="31" t="s"/>
      <c r="J104" s="26" t="n"/>
      <c r="K104" s="24" t="s">
        <v>24</v>
      </c>
      <c r="L104" s="33" t="s">
        <v>25</v>
      </c>
      <c r="M104" s="33" t="s">
        <v>26</v>
      </c>
      <c r="N104" s="33" t="s">
        <v>27</v>
      </c>
      <c r="O104" s="33" t="s">
        <v>28</v>
      </c>
      <c r="P104" s="33" t="s">
        <v>29</v>
      </c>
      <c r="Q104" s="33" t="s">
        <v>30</v>
      </c>
      <c r="R104" s="33" t="s">
        <v>31</v>
      </c>
    </row>
    <row customHeight="true" hidden="false" ht="23.2001953125" outlineLevel="0" r="105">
      <c r="A105" s="35" t="n">
        <v>175</v>
      </c>
      <c r="B105" s="35" t="s">
        <v>32</v>
      </c>
      <c r="C105" s="36" t="s">
        <v>33</v>
      </c>
      <c r="D105" s="38" t="s">
        <v>89</v>
      </c>
      <c r="E105" s="37" t="n">
        <v>30.66</v>
      </c>
      <c r="F105" s="38" t="n">
        <v>4.35</v>
      </c>
      <c r="G105" s="38" t="n">
        <v>9.42</v>
      </c>
      <c r="H105" s="38" t="n">
        <v>39.08</v>
      </c>
      <c r="I105" s="38" t="n">
        <v>259.36</v>
      </c>
      <c r="J105" s="38" t="n">
        <v>195</v>
      </c>
      <c r="K105" s="37" t="n">
        <v>127.7</v>
      </c>
      <c r="L105" s="37" t="n">
        <v>35.53</v>
      </c>
      <c r="M105" s="37" t="n">
        <v>149.6</v>
      </c>
      <c r="N105" s="37" t="n">
        <v>0.8</v>
      </c>
      <c r="O105" s="38" t="n">
        <v>52.31</v>
      </c>
      <c r="P105" s="37" t="n">
        <v>0.1</v>
      </c>
      <c r="Q105" s="38" t="n">
        <v>0.55</v>
      </c>
      <c r="R105" s="39" t="n">
        <v>0.92</v>
      </c>
      <c r="S105" s="56" t="n"/>
      <c r="T105" s="0" t="n"/>
      <c r="U105" s="0" t="n"/>
      <c r="V105" s="0" t="n"/>
      <c r="W105" s="0" t="n"/>
      <c r="X105" s="0" t="n"/>
      <c r="Y105" s="0" t="n"/>
      <c r="Z105" s="0" t="n"/>
      <c r="AA105" s="0" t="n"/>
      <c r="AB105" s="0" t="n"/>
      <c r="AC105" s="0" t="n"/>
      <c r="AD105" s="0" t="n"/>
      <c r="AE105" s="0" t="n"/>
      <c r="AF105" s="0" t="n"/>
      <c r="AG105" s="0" t="n"/>
      <c r="AH105" s="0" t="n"/>
      <c r="AI105" s="0" t="n"/>
    </row>
    <row customHeight="true" ht="17.25" outlineLevel="0" r="106">
      <c r="A106" s="45" t="n"/>
      <c r="B106" s="86" t="s">
        <v>35</v>
      </c>
      <c r="C106" s="109" t="s">
        <v>60</v>
      </c>
      <c r="D106" s="41" t="n">
        <v>41</v>
      </c>
      <c r="E106" s="39" t="n">
        <v>4</v>
      </c>
      <c r="F106" s="43" t="n">
        <v>2.37</v>
      </c>
      <c r="G106" s="43" t="n">
        <v>0.3</v>
      </c>
      <c r="H106" s="43" t="n">
        <v>14.49</v>
      </c>
      <c r="I106" s="43" t="n">
        <v>70.14</v>
      </c>
      <c r="J106" s="64" t="n"/>
      <c r="K106" s="43" t="n">
        <v>6.9</v>
      </c>
      <c r="L106" s="43" t="n">
        <v>9.9</v>
      </c>
      <c r="M106" s="43" t="n">
        <v>26.1</v>
      </c>
      <c r="N106" s="43" t="n">
        <v>0.33</v>
      </c>
      <c r="O106" s="44" t="n">
        <v>0</v>
      </c>
      <c r="P106" s="43" t="n">
        <v>0.03</v>
      </c>
      <c r="Q106" s="44" t="n">
        <v>0</v>
      </c>
      <c r="R106" s="44" t="n">
        <v>0</v>
      </c>
      <c r="S106" s="56" t="n"/>
      <c r="T106" s="0" t="n"/>
      <c r="U106" s="0" t="n"/>
      <c r="V106" s="0" t="n"/>
      <c r="W106" s="0" t="n"/>
      <c r="X106" s="0" t="n"/>
      <c r="Y106" s="0" t="n"/>
      <c r="Z106" s="0" t="n"/>
      <c r="AA106" s="0" t="n"/>
      <c r="AB106" s="0" t="n"/>
      <c r="AC106" s="0" t="n"/>
      <c r="AD106" s="0" t="n"/>
      <c r="AE106" s="0" t="n"/>
      <c r="AF106" s="0" t="n"/>
      <c r="AG106" s="0" t="n"/>
      <c r="AH106" s="0" t="n"/>
      <c r="AI106" s="0" t="n"/>
    </row>
    <row customHeight="true" ht="17.25" outlineLevel="0" r="107">
      <c r="A107" s="45" t="n">
        <v>15</v>
      </c>
      <c r="B107" s="41" t="s">
        <v>37</v>
      </c>
      <c r="C107" s="42" t="s">
        <v>38</v>
      </c>
      <c r="D107" s="41" t="n">
        <v>20</v>
      </c>
      <c r="E107" s="43" t="n">
        <v>21.76</v>
      </c>
      <c r="F107" s="39" t="n">
        <v>4.64</v>
      </c>
      <c r="G107" s="39" t="n">
        <v>5.9</v>
      </c>
      <c r="H107" s="46" t="n">
        <v>0</v>
      </c>
      <c r="I107" s="39" t="n">
        <v>71.66</v>
      </c>
      <c r="J107" s="47" t="n"/>
      <c r="K107" s="39" t="n">
        <v>176</v>
      </c>
      <c r="L107" s="39" t="n">
        <v>7</v>
      </c>
      <c r="M107" s="39" t="n">
        <v>100</v>
      </c>
      <c r="N107" s="39" t="n">
        <v>0.2</v>
      </c>
      <c r="O107" s="39" t="n">
        <v>52</v>
      </c>
      <c r="P107" s="46" t="n">
        <v>0</v>
      </c>
      <c r="Q107" s="46" t="n">
        <v>0</v>
      </c>
      <c r="R107" s="46" t="n">
        <v>0</v>
      </c>
      <c r="S107" s="56" t="n"/>
      <c r="T107" s="0" t="n"/>
      <c r="U107" s="0" t="n"/>
      <c r="V107" s="0" t="n"/>
      <c r="W107" s="0" t="n"/>
      <c r="X107" s="0" t="n"/>
      <c r="Y107" s="0" t="n"/>
      <c r="Z107" s="0" t="n"/>
      <c r="AA107" s="0" t="n"/>
      <c r="AB107" s="0" t="n"/>
      <c r="AC107" s="0" t="n"/>
      <c r="AD107" s="0" t="n"/>
      <c r="AE107" s="0" t="n"/>
      <c r="AF107" s="0" t="n"/>
      <c r="AG107" s="0" t="n"/>
      <c r="AH107" s="0" t="n"/>
      <c r="AI107" s="0" t="n"/>
    </row>
    <row customHeight="true" ht="18" outlineLevel="0" r="108">
      <c r="A108" s="41" t="n">
        <v>376</v>
      </c>
      <c r="B108" s="41" t="s">
        <v>39</v>
      </c>
      <c r="C108" s="48" t="s">
        <v>61</v>
      </c>
      <c r="D108" s="41" t="n">
        <v>200</v>
      </c>
      <c r="E108" s="43" t="n">
        <v>1.89</v>
      </c>
      <c r="F108" s="43" t="n">
        <v>0.1</v>
      </c>
      <c r="G108" s="44" t="n">
        <v>0</v>
      </c>
      <c r="H108" s="43" t="n">
        <v>15</v>
      </c>
      <c r="I108" s="43" t="n">
        <v>60</v>
      </c>
      <c r="J108" s="64" t="n"/>
      <c r="K108" s="43" t="n">
        <v>5</v>
      </c>
      <c r="L108" s="44" t="n">
        <v>0</v>
      </c>
      <c r="M108" s="44" t="n">
        <v>0</v>
      </c>
      <c r="N108" s="43" t="n">
        <v>2</v>
      </c>
      <c r="O108" s="44" t="n">
        <v>0</v>
      </c>
      <c r="P108" s="44" t="n">
        <v>0</v>
      </c>
      <c r="Q108" s="44" t="n">
        <v>0</v>
      </c>
      <c r="R108" s="46" t="n">
        <v>0</v>
      </c>
    </row>
    <row customHeight="true" ht="18" outlineLevel="0" r="109">
      <c r="A109" s="33" t="s">
        <v>41</v>
      </c>
      <c r="B109" s="51" t="s"/>
      <c r="C109" s="52" t="s"/>
      <c r="D109" s="33" t="n">
        <v>471</v>
      </c>
      <c r="E109" s="72" t="n">
        <f aca="false" ca="false" dt2D="false" dtr="false" t="normal">SUM(E105:E108)</f>
        <v>58.31</v>
      </c>
      <c r="F109" s="72" t="n">
        <f aca="false" ca="false" dt2D="false" dtr="false" t="normal">SUM(F105:F108)</f>
        <v>11.459999999999999</v>
      </c>
      <c r="G109" s="72" t="n">
        <f aca="false" ca="false" dt2D="false" dtr="false" t="normal">SUM(G105:G108)</f>
        <v>15.620000000000001</v>
      </c>
      <c r="H109" s="72" t="n">
        <f aca="false" ca="false" dt2D="false" dtr="false" t="normal">SUM(H105:H108)</f>
        <v>68.57</v>
      </c>
      <c r="I109" s="72" t="n">
        <f aca="false" ca="false" dt2D="false" dtr="false" t="normal">SUM(I105:I108)</f>
        <v>461.15999999999997</v>
      </c>
      <c r="J109" s="72" t="n">
        <f aca="false" ca="false" dt2D="false" dtr="false" t="normal">SUM(J105:J108)</f>
        <v>195</v>
      </c>
      <c r="K109" s="72" t="n">
        <f aca="false" ca="false" dt2D="false" dtr="false" t="normal">SUM(K105:K108)</f>
        <v>315.6</v>
      </c>
      <c r="L109" s="72" t="n">
        <f aca="false" ca="false" dt2D="false" dtr="false" t="normal">SUM(L105:L108)</f>
        <v>52.43</v>
      </c>
      <c r="M109" s="72" t="n">
        <f aca="false" ca="false" dt2D="false" dtr="false" t="normal">SUM(M105:M108)</f>
        <v>275.7</v>
      </c>
      <c r="N109" s="72" t="n">
        <f aca="false" ca="false" dt2D="false" dtr="false" t="normal">SUM(N105:N108)</f>
        <v>3.33</v>
      </c>
      <c r="O109" s="72" t="n">
        <f aca="false" ca="false" dt2D="false" dtr="false" t="normal">SUM(O105:O108)</f>
        <v>104.31</v>
      </c>
      <c r="P109" s="72" t="n">
        <f aca="false" ca="false" dt2D="false" dtr="false" t="normal">SUM(P105:P108)</f>
        <v>0.13</v>
      </c>
      <c r="Q109" s="72" t="n">
        <f aca="false" ca="false" dt2D="false" dtr="false" t="normal">SUM(Q105:Q108)</f>
        <v>0.55</v>
      </c>
      <c r="R109" s="72" t="n">
        <f aca="false" ca="false" dt2D="false" dtr="false" t="normal">SUM(R105:R108)</f>
        <v>0.92</v>
      </c>
    </row>
    <row customHeight="true" ht="18" outlineLevel="0" r="110">
      <c r="A110" s="20" t="s">
        <v>42</v>
      </c>
      <c r="B110" s="21" t="s"/>
      <c r="C110" s="21" t="s"/>
      <c r="D110" s="21" t="s"/>
      <c r="E110" s="21" t="s"/>
      <c r="F110" s="21" t="s"/>
      <c r="G110" s="21" t="s"/>
      <c r="H110" s="21" t="s"/>
      <c r="I110" s="21" t="s"/>
      <c r="J110" s="21" t="s"/>
      <c r="K110" s="21" t="s"/>
      <c r="L110" s="21" t="s"/>
      <c r="M110" s="21" t="s"/>
      <c r="N110" s="21" t="s"/>
      <c r="O110" s="21" t="s"/>
      <c r="P110" s="21" t="s"/>
      <c r="Q110" s="21" t="s"/>
      <c r="R110" s="22" t="s"/>
    </row>
    <row customHeight="true" ht="18" outlineLevel="0" r="111">
      <c r="A111" s="23" t="n"/>
      <c r="B111" s="24" t="s">
        <v>14</v>
      </c>
      <c r="C111" s="23" t="s">
        <v>15</v>
      </c>
      <c r="D111" s="24" t="s">
        <v>16</v>
      </c>
      <c r="E111" s="24" t="s">
        <v>17</v>
      </c>
      <c r="F111" s="23" t="s">
        <v>18</v>
      </c>
      <c r="G111" s="23" t="s">
        <v>19</v>
      </c>
      <c r="H111" s="23" t="s">
        <v>20</v>
      </c>
      <c r="I111" s="24" t="s">
        <v>21</v>
      </c>
      <c r="J111" s="26" t="n"/>
      <c r="K111" s="27" t="s">
        <v>22</v>
      </c>
      <c r="L111" s="27" t="n"/>
      <c r="M111" s="27" t="n"/>
      <c r="N111" s="27" t="n"/>
      <c r="O111" s="24" t="s">
        <v>23</v>
      </c>
      <c r="P111" s="28" t="s"/>
      <c r="Q111" s="28" t="s"/>
      <c r="R111" s="29" t="s"/>
    </row>
    <row customHeight="true" ht="15" outlineLevel="0" r="112">
      <c r="A112" s="30" t="s"/>
      <c r="B112" s="31" t="s"/>
      <c r="C112" s="30" t="s"/>
      <c r="D112" s="31" t="s"/>
      <c r="E112" s="31" t="s"/>
      <c r="F112" s="30" t="s"/>
      <c r="G112" s="30" t="s"/>
      <c r="H112" s="30" t="s"/>
      <c r="I112" s="31" t="s"/>
      <c r="J112" s="26" t="n"/>
      <c r="K112" s="24" t="s">
        <v>24</v>
      </c>
      <c r="L112" s="33" t="s">
        <v>25</v>
      </c>
      <c r="M112" s="33" t="s">
        <v>26</v>
      </c>
      <c r="N112" s="33" t="s">
        <v>27</v>
      </c>
      <c r="O112" s="33" t="s">
        <v>28</v>
      </c>
      <c r="P112" s="33" t="s">
        <v>29</v>
      </c>
      <c r="Q112" s="33" t="s">
        <v>30</v>
      </c>
      <c r="R112" s="33" t="s">
        <v>31</v>
      </c>
    </row>
    <row customHeight="true" ht="18" outlineLevel="0" r="113">
      <c r="A113" s="41" t="n">
        <v>45</v>
      </c>
      <c r="B113" s="41" t="s">
        <v>32</v>
      </c>
      <c r="C113" s="89" t="s">
        <v>62</v>
      </c>
      <c r="D113" s="41" t="n">
        <v>60</v>
      </c>
      <c r="E113" s="41" t="n">
        <v>5.65</v>
      </c>
      <c r="F113" s="43" t="n">
        <v>0.8</v>
      </c>
      <c r="G113" s="43" t="n">
        <v>2.8</v>
      </c>
      <c r="H113" s="43" t="n">
        <v>6.2</v>
      </c>
      <c r="I113" s="43" t="n">
        <v>52.8</v>
      </c>
      <c r="J113" s="64" t="n"/>
      <c r="K113" s="43" t="n">
        <v>22.4</v>
      </c>
      <c r="L113" s="43" t="n">
        <v>9.1</v>
      </c>
      <c r="M113" s="43" t="n">
        <v>16.6</v>
      </c>
      <c r="N113" s="43" t="n">
        <v>0.3</v>
      </c>
      <c r="O113" s="44" t="n">
        <v>0</v>
      </c>
      <c r="P113" s="44" t="n">
        <v>0</v>
      </c>
      <c r="Q113" s="44" t="n">
        <v>0</v>
      </c>
      <c r="R113" s="43" t="n">
        <v>19.5</v>
      </c>
      <c r="S113" s="0" t="n"/>
      <c r="T113" s="0" t="n"/>
      <c r="U113" s="0" t="n"/>
      <c r="V113" s="0" t="n"/>
      <c r="W113" s="0" t="n"/>
      <c r="X113" s="0" t="n"/>
      <c r="Y113" s="0" t="n"/>
      <c r="Z113" s="0" t="n"/>
      <c r="AA113" s="0" t="n"/>
      <c r="AB113" s="0" t="n"/>
      <c r="AC113" s="0" t="n"/>
      <c r="AD113" s="0" t="n"/>
      <c r="AE113" s="0" t="n"/>
      <c r="AF113" s="0" t="n"/>
      <c r="AG113" s="0" t="n"/>
      <c r="AH113" s="0" t="n"/>
      <c r="AI113" s="0" t="n"/>
      <c r="AJ113" s="0" t="n"/>
      <c r="AK113" s="0" t="n"/>
      <c r="AL113" s="0" t="n"/>
      <c r="AM113" s="0" t="n"/>
      <c r="AN113" s="0" t="n"/>
      <c r="AO113" s="0" t="n"/>
      <c r="AP113" s="0" t="n"/>
      <c r="AQ113" s="0" t="n"/>
      <c r="AR113" s="0" t="n"/>
      <c r="AS113" s="0" t="n"/>
      <c r="AT113" s="0" t="n"/>
      <c r="AU113" s="0" t="n"/>
      <c r="AV113" s="0" t="n"/>
      <c r="AW113" s="0" t="n"/>
    </row>
    <row customHeight="true" ht="18" outlineLevel="0" r="114">
      <c r="A114" s="41" t="n">
        <v>88</v>
      </c>
      <c r="B114" s="41" t="s">
        <v>35</v>
      </c>
      <c r="C114" s="63" t="s">
        <v>90</v>
      </c>
      <c r="D114" s="41" t="n">
        <v>200</v>
      </c>
      <c r="E114" s="43" t="n">
        <v>10.21</v>
      </c>
      <c r="F114" s="43" t="n">
        <v>1.6</v>
      </c>
      <c r="G114" s="43" t="n">
        <v>4.9</v>
      </c>
      <c r="H114" s="43" t="n">
        <v>11.5</v>
      </c>
      <c r="I114" s="43" t="n">
        <v>96.8</v>
      </c>
      <c r="J114" s="90" t="n"/>
      <c r="K114" s="43" t="n">
        <v>75.2</v>
      </c>
      <c r="L114" s="43" t="n">
        <v>14.7</v>
      </c>
      <c r="M114" s="43" t="n">
        <v>34.2</v>
      </c>
      <c r="N114" s="43" t="n">
        <v>1.025</v>
      </c>
      <c r="O114" s="43" t="n">
        <v>1</v>
      </c>
      <c r="P114" s="43" t="n">
        <v>5.5</v>
      </c>
      <c r="Q114" s="43" t="n">
        <v>0.946</v>
      </c>
      <c r="R114" s="43" t="n">
        <v>6.6</v>
      </c>
    </row>
    <row customHeight="true" ht="18" outlineLevel="0" r="115">
      <c r="A115" s="41" t="n">
        <v>282</v>
      </c>
      <c r="B115" s="41" t="s">
        <v>37</v>
      </c>
      <c r="C115" s="99" t="s">
        <v>91</v>
      </c>
      <c r="D115" s="34" t="s">
        <v>65</v>
      </c>
      <c r="E115" s="43" t="n">
        <v>65.39</v>
      </c>
      <c r="F115" s="43" t="n">
        <v>15.28</v>
      </c>
      <c r="G115" s="43" t="n">
        <v>18.46</v>
      </c>
      <c r="H115" s="41" t="n">
        <v>6.25</v>
      </c>
      <c r="I115" s="43" t="n">
        <v>268.36</v>
      </c>
      <c r="J115" s="42" t="n"/>
      <c r="K115" s="43" t="n">
        <v>19.6</v>
      </c>
      <c r="L115" s="43" t="n">
        <v>15.09</v>
      </c>
      <c r="M115" s="43" t="n">
        <v>223.38</v>
      </c>
      <c r="N115" s="43" t="n">
        <v>11.47</v>
      </c>
      <c r="O115" s="41" t="n">
        <v>6.48</v>
      </c>
      <c r="P115" s="43" t="n">
        <v>0.21</v>
      </c>
      <c r="Q115" s="43" t="n">
        <v>5.8</v>
      </c>
      <c r="R115" s="43" t="n">
        <v>15.5</v>
      </c>
    </row>
    <row customHeight="true" ht="18" outlineLevel="0" r="116">
      <c r="A116" s="41" t="n">
        <v>198</v>
      </c>
      <c r="B116" s="34" t="s">
        <v>39</v>
      </c>
      <c r="C116" s="89" t="s">
        <v>92</v>
      </c>
      <c r="D116" s="41" t="s">
        <v>93</v>
      </c>
      <c r="E116" s="43" t="n">
        <v>12.55</v>
      </c>
      <c r="F116" s="41" t="n">
        <v>13</v>
      </c>
      <c r="G116" s="43" t="n">
        <v>7.4</v>
      </c>
      <c r="H116" s="43" t="n">
        <v>42.4</v>
      </c>
      <c r="I116" s="43" t="n">
        <v>287.9</v>
      </c>
      <c r="J116" s="110" t="n"/>
      <c r="K116" s="43" t="n">
        <v>84.5</v>
      </c>
      <c r="L116" s="43" t="n">
        <v>0</v>
      </c>
      <c r="M116" s="43" t="n">
        <v>0</v>
      </c>
      <c r="N116" s="43" t="n">
        <v>5</v>
      </c>
      <c r="O116" s="44" t="n">
        <v>0</v>
      </c>
      <c r="P116" s="43" t="n">
        <v>0.02</v>
      </c>
      <c r="Q116" s="43" t="n">
        <v>0</v>
      </c>
      <c r="R116" s="43" t="n">
        <v>0.2</v>
      </c>
      <c r="S116" s="56" t="n"/>
      <c r="T116" s="0" t="n"/>
      <c r="U116" s="0" t="n"/>
      <c r="V116" s="0" t="n"/>
      <c r="W116" s="0" t="n"/>
      <c r="X116" s="0" t="n"/>
      <c r="Y116" s="0" t="n"/>
      <c r="Z116" s="0" t="n"/>
      <c r="AA116" s="0" t="n"/>
      <c r="AB116" s="0" t="n"/>
      <c r="AC116" s="0" t="n"/>
      <c r="AD116" s="0" t="n"/>
      <c r="AE116" s="0" t="n"/>
      <c r="AF116" s="0" t="n"/>
      <c r="AG116" s="0" t="n"/>
      <c r="AH116" s="0" t="n"/>
      <c r="AI116" s="0" t="n"/>
      <c r="AJ116" s="0" t="n"/>
      <c r="AK116" s="0" t="n"/>
      <c r="AL116" s="0" t="n"/>
      <c r="AM116" s="0" t="n"/>
      <c r="AN116" s="0" t="n"/>
      <c r="AO116" s="0" t="n"/>
      <c r="AP116" s="0" t="n"/>
      <c r="AQ116" s="0" t="n"/>
      <c r="AR116" s="0" t="n"/>
      <c r="AS116" s="0" t="n"/>
      <c r="AT116" s="0" t="n"/>
      <c r="AU116" s="0" t="n"/>
      <c r="AV116" s="0" t="n"/>
      <c r="AW116" s="0" t="n"/>
    </row>
    <row customHeight="true" ht="18" outlineLevel="0" r="117">
      <c r="A117" s="41" t="n">
        <v>1041</v>
      </c>
      <c r="B117" s="41" t="s">
        <v>48</v>
      </c>
      <c r="C117" s="63" t="s">
        <v>94</v>
      </c>
      <c r="D117" s="41" t="n">
        <v>200</v>
      </c>
      <c r="E117" s="43" t="n">
        <v>8.14</v>
      </c>
      <c r="F117" s="43" t="n">
        <v>0.1</v>
      </c>
      <c r="G117" s="44" t="n">
        <v>0</v>
      </c>
      <c r="H117" s="43" t="n">
        <v>27.1</v>
      </c>
      <c r="I117" s="43" t="n">
        <v>108.6</v>
      </c>
      <c r="J117" s="92" t="n"/>
      <c r="K117" s="43" t="n">
        <v>23.52</v>
      </c>
      <c r="L117" s="43" t="n">
        <v>0</v>
      </c>
      <c r="M117" s="110" t="n">
        <v>0</v>
      </c>
      <c r="N117" s="43" t="n">
        <v>0.24</v>
      </c>
      <c r="O117" s="111" t="n">
        <v>0</v>
      </c>
      <c r="P117" s="110" t="n">
        <v>0.03</v>
      </c>
      <c r="Q117" s="110" t="n">
        <v>0</v>
      </c>
      <c r="R117" s="110" t="n">
        <v>12.9</v>
      </c>
      <c r="S117" s="40" t="n"/>
    </row>
    <row customHeight="true" ht="18" outlineLevel="0" r="118">
      <c r="A118" s="41" t="n"/>
      <c r="B118" s="41" t="s">
        <v>50</v>
      </c>
      <c r="C118" s="63" t="s">
        <v>49</v>
      </c>
      <c r="D118" s="41" t="n">
        <v>30</v>
      </c>
      <c r="E118" s="43" t="n">
        <v>2.4</v>
      </c>
      <c r="F118" s="43" t="n">
        <v>1.68</v>
      </c>
      <c r="G118" s="43" t="n">
        <v>0.33</v>
      </c>
      <c r="H118" s="43" t="n">
        <v>14.82</v>
      </c>
      <c r="I118" s="43" t="n">
        <v>68.97</v>
      </c>
      <c r="J118" s="64" t="n"/>
      <c r="K118" s="43" t="n">
        <v>6.9</v>
      </c>
      <c r="L118" s="43" t="n">
        <v>7.5</v>
      </c>
      <c r="M118" s="43" t="n">
        <v>31.8</v>
      </c>
      <c r="N118" s="43" t="n">
        <v>0.93</v>
      </c>
      <c r="O118" s="44" t="n">
        <v>0</v>
      </c>
      <c r="P118" s="43" t="n">
        <v>0.03</v>
      </c>
      <c r="Q118" s="44" t="n">
        <v>0</v>
      </c>
      <c r="R118" s="44" t="n">
        <v>0</v>
      </c>
      <c r="S118" s="40" t="n"/>
    </row>
    <row customHeight="true" ht="18" outlineLevel="0" r="119">
      <c r="A119" s="41" t="n"/>
      <c r="B119" s="41" t="s">
        <v>70</v>
      </c>
      <c r="C119" s="48" t="s">
        <v>51</v>
      </c>
      <c r="D119" s="41" t="n">
        <v>30</v>
      </c>
      <c r="E119" s="39" t="n">
        <v>2.88</v>
      </c>
      <c r="F119" s="43" t="n">
        <v>2.37</v>
      </c>
      <c r="G119" s="43" t="n">
        <v>0.3</v>
      </c>
      <c r="H119" s="43" t="n">
        <v>14.49</v>
      </c>
      <c r="I119" s="43" t="n">
        <v>70.14</v>
      </c>
      <c r="J119" s="64" t="n"/>
      <c r="K119" s="43" t="n">
        <v>6.9</v>
      </c>
      <c r="L119" s="43" t="n">
        <v>9.9</v>
      </c>
      <c r="M119" s="43" t="n">
        <v>26.1</v>
      </c>
      <c r="N119" s="43" t="n">
        <v>0.33</v>
      </c>
      <c r="O119" s="44" t="n">
        <v>0</v>
      </c>
      <c r="P119" s="43" t="n">
        <v>0.03</v>
      </c>
      <c r="Q119" s="44" t="n">
        <v>0</v>
      </c>
      <c r="R119" s="44" t="n">
        <v>0</v>
      </c>
      <c r="S119" s="40" t="n"/>
    </row>
    <row customHeight="true" ht="18" outlineLevel="0" r="120">
      <c r="A120" s="33" t="s">
        <v>41</v>
      </c>
      <c r="B120" s="51" t="s"/>
      <c r="C120" s="52" t="s"/>
      <c r="D120" s="33" t="n">
        <v>772</v>
      </c>
      <c r="E120" s="72" t="n">
        <f aca="false" ca="false" dt2D="false" dtr="false" t="normal">SUM(E113:E119)</f>
        <v>107.22</v>
      </c>
      <c r="F120" s="72" t="n">
        <f aca="false" ca="false" dt2D="false" dtr="false" t="normal">SUM(F113:F119)</f>
        <v>34.83</v>
      </c>
      <c r="G120" s="72" t="n">
        <f aca="false" ca="false" dt2D="false" dtr="false" t="normal">SUM(G113:G119)</f>
        <v>34.19</v>
      </c>
      <c r="H120" s="72" t="n">
        <f aca="false" ca="false" dt2D="false" dtr="false" t="normal">SUM(H113:H119)</f>
        <v>122.75999999999998</v>
      </c>
      <c r="I120" s="72" t="n">
        <f aca="false" ca="false" dt2D="false" dtr="false" t="normal">SUM(I113:I119)</f>
        <v>953.57</v>
      </c>
      <c r="J120" s="72" t="n">
        <f aca="false" ca="false" dt2D="false" dtr="false" t="normal">SUM(J113:J119)</f>
        <v>0</v>
      </c>
      <c r="K120" s="72" t="n">
        <f aca="false" ca="false" dt2D="false" dtr="false" t="normal">SUM(K113:K119)</f>
        <v>239.02</v>
      </c>
      <c r="L120" s="72" t="n">
        <f aca="false" ca="false" dt2D="false" dtr="false" t="normal">SUM(L113:L119)</f>
        <v>56.29</v>
      </c>
      <c r="M120" s="72" t="n">
        <f aca="false" ca="false" dt2D="false" dtr="false" t="normal">SUM(M113:M119)</f>
        <v>332.08000000000004</v>
      </c>
      <c r="N120" s="72" t="n">
        <f aca="false" ca="false" dt2D="false" dtr="false" t="normal">SUM(N113:N119)</f>
        <v>19.294999999999998</v>
      </c>
      <c r="O120" s="72" t="n">
        <f aca="false" ca="false" dt2D="false" dtr="false" t="normal">SUM(O113:O119)</f>
        <v>7.48</v>
      </c>
      <c r="P120" s="72" t="n">
        <f aca="false" ca="false" dt2D="false" dtr="false" t="normal">SUM(P113:P119)</f>
        <v>5.82</v>
      </c>
      <c r="Q120" s="72" t="n">
        <f aca="false" ca="false" dt2D="false" dtr="false" t="normal">SUM(Q113:Q119)</f>
        <v>6.7459999999999996</v>
      </c>
      <c r="R120" s="72" t="n">
        <f aca="false" ca="false" dt2D="false" dtr="false" t="normal">SUM(R113:R119)</f>
        <v>54.7</v>
      </c>
    </row>
    <row customHeight="true" ht="18" outlineLevel="0" r="121">
      <c r="A121" s="69" t="s">
        <v>52</v>
      </c>
      <c r="B121" s="70" t="s"/>
      <c r="C121" s="70" t="s"/>
      <c r="D121" s="71" t="s"/>
      <c r="E121" s="72" t="n">
        <f aca="false" ca="false" dt2D="false" dtr="false" t="normal">E109+E120</f>
        <v>165.53</v>
      </c>
      <c r="F121" s="72" t="n">
        <f aca="false" ca="false" dt2D="false" dtr="false" t="normal">F109+F120</f>
        <v>46.29</v>
      </c>
      <c r="G121" s="72" t="n">
        <f aca="false" ca="false" dt2D="false" dtr="false" t="normal">G109+G120</f>
        <v>49.81</v>
      </c>
      <c r="H121" s="72" t="n">
        <f aca="false" ca="false" dt2D="false" dtr="false" t="normal">H109+H120</f>
        <v>191.32999999999998</v>
      </c>
      <c r="I121" s="72" t="n">
        <f aca="false" ca="false" dt2D="false" dtr="false" t="normal">I109+I120</f>
        <v>1414.73</v>
      </c>
      <c r="J121" s="64" t="n"/>
      <c r="K121" s="72" t="n">
        <f aca="false" ca="false" dt2D="false" dtr="false" t="normal">K109+K120</f>
        <v>554.62</v>
      </c>
      <c r="L121" s="72" t="n">
        <f aca="false" ca="false" dt2D="false" dtr="false" t="normal">L109+L120</f>
        <v>108.72</v>
      </c>
      <c r="M121" s="72" t="n">
        <f aca="false" ca="false" dt2D="false" dtr="false" t="normal">M109+M120</f>
        <v>607.78</v>
      </c>
      <c r="N121" s="72" t="n">
        <f aca="false" ca="false" dt2D="false" dtr="false" t="normal">N109+N120</f>
        <v>22.625</v>
      </c>
      <c r="O121" s="72" t="n">
        <f aca="false" ca="false" dt2D="false" dtr="false" t="normal">O109+O120</f>
        <v>111.79</v>
      </c>
      <c r="P121" s="72" t="n">
        <f aca="false" ca="false" dt2D="false" dtr="false" t="normal">P109+P120</f>
        <v>5.95</v>
      </c>
      <c r="Q121" s="72" t="n">
        <f aca="false" ca="false" dt2D="false" dtr="false" t="normal">Q109+Q120</f>
        <v>7.295999999999999</v>
      </c>
      <c r="R121" s="72" t="n">
        <f aca="false" ca="false" dt2D="false" dtr="false" t="normal">R109+R120</f>
        <v>55.620000000000005</v>
      </c>
    </row>
    <row outlineLevel="0" r="122">
      <c r="A122" s="73" t="n"/>
      <c r="B122" s="73" t="n"/>
      <c r="C122" s="73" t="n"/>
      <c r="D122" s="73" t="n"/>
      <c r="E122" s="74" t="n"/>
      <c r="F122" s="74" t="n"/>
      <c r="G122" s="74" t="n"/>
      <c r="H122" s="74" t="n"/>
      <c r="I122" s="74" t="n"/>
      <c r="J122" s="77" t="n"/>
      <c r="K122" s="74" t="n"/>
      <c r="L122" s="94" t="n"/>
      <c r="M122" s="74" t="n"/>
      <c r="N122" s="112" t="n"/>
      <c r="O122" s="74" t="n"/>
      <c r="P122" s="94" t="n"/>
      <c r="Q122" s="76" t="n"/>
      <c r="R122" s="76" t="n"/>
    </row>
    <row outlineLevel="0" r="123">
      <c r="A123" s="73" t="n"/>
      <c r="B123" s="73" t="n"/>
      <c r="C123" s="73" t="n"/>
      <c r="D123" s="73" t="n"/>
      <c r="E123" s="74" t="n"/>
      <c r="F123" s="74" t="n"/>
      <c r="G123" s="74" t="n"/>
      <c r="H123" s="74" t="n"/>
      <c r="I123" s="74" t="n"/>
      <c r="J123" s="77" t="n"/>
      <c r="K123" s="74" t="n"/>
      <c r="L123" s="94" t="n"/>
      <c r="M123" s="74" t="n"/>
      <c r="N123" s="112" t="n"/>
      <c r="O123" s="74" t="n"/>
      <c r="P123" s="94" t="n"/>
      <c r="Q123" s="76" t="n"/>
      <c r="R123" s="76" t="n"/>
    </row>
    <row outlineLevel="0" r="124">
      <c r="A124" s="73" t="n"/>
      <c r="B124" s="73" t="n"/>
      <c r="C124" s="73" t="n"/>
      <c r="D124" s="73" t="n"/>
      <c r="E124" s="74" t="n"/>
      <c r="F124" s="74" t="n"/>
      <c r="G124" s="74" t="n"/>
      <c r="H124" s="74" t="n"/>
      <c r="I124" s="74" t="n"/>
      <c r="J124" s="77" t="n"/>
      <c r="K124" s="74" t="n"/>
      <c r="L124" s="94" t="n"/>
      <c r="M124" s="74" t="n"/>
      <c r="N124" s="112" t="n"/>
      <c r="O124" s="74" t="n"/>
      <c r="P124" s="94" t="n"/>
      <c r="Q124" s="76" t="n"/>
      <c r="R124" s="76" t="n"/>
    </row>
    <row ht="15" outlineLevel="0" r="125">
      <c r="A125" s="1" t="s">
        <v>0</v>
      </c>
      <c r="B125" s="1" t="s"/>
      <c r="C125" s="1" t="s"/>
      <c r="D125" s="73" t="n"/>
      <c r="E125" s="74" t="n"/>
      <c r="F125" s="74" t="n"/>
      <c r="G125" s="74" t="n"/>
      <c r="H125" s="74" t="n"/>
      <c r="I125" s="78" t="s">
        <v>95</v>
      </c>
      <c r="J125" s="78" t="s"/>
      <c r="K125" s="78" t="s"/>
      <c r="L125" s="78" t="s"/>
      <c r="M125" s="78" t="s"/>
      <c r="N125" s="78" t="s"/>
      <c r="O125" s="78" t="s"/>
      <c r="P125" s="78" t="s"/>
      <c r="Q125" s="78" t="s"/>
      <c r="R125" s="78" t="s"/>
    </row>
    <row outlineLevel="0" r="126">
      <c r="A126" s="3" t="s">
        <v>2</v>
      </c>
      <c r="B126" s="3" t="s"/>
      <c r="C126" s="3" t="s"/>
      <c r="D126" s="73" t="n"/>
      <c r="E126" s="74" t="n"/>
      <c r="F126" s="74" t="n"/>
      <c r="G126" s="74" t="n"/>
      <c r="H126" s="74" t="n"/>
      <c r="I126" s="107" t="s">
        <v>3</v>
      </c>
      <c r="J126" s="107" t="s"/>
      <c r="K126" s="107" t="s"/>
      <c r="L126" s="107" t="s"/>
      <c r="M126" s="107" t="s"/>
      <c r="N126" s="107" t="s"/>
      <c r="O126" s="107" t="s"/>
      <c r="P126" s="107" t="s"/>
      <c r="Q126" s="107" t="s"/>
      <c r="R126" s="107" t="s"/>
    </row>
    <row outlineLevel="0" r="127">
      <c r="A127" s="9" t="s">
        <v>85</v>
      </c>
      <c r="B127" s="9" t="s"/>
      <c r="C127" s="9" t="s"/>
      <c r="D127" s="73" t="n"/>
      <c r="E127" s="74" t="n"/>
      <c r="F127" s="74" t="n"/>
      <c r="G127" s="74" t="n"/>
      <c r="H127" s="79" t="s">
        <v>96</v>
      </c>
      <c r="I127" s="79" t="s"/>
      <c r="J127" s="79" t="s"/>
      <c r="K127" s="79" t="s"/>
      <c r="L127" s="79" t="s"/>
      <c r="M127" s="79" t="s"/>
      <c r="N127" s="79" t="s"/>
      <c r="O127" s="79" t="s"/>
      <c r="P127" s="79" t="s"/>
      <c r="Q127" s="79" t="s"/>
      <c r="R127" s="79" t="s"/>
    </row>
    <row outlineLevel="0" r="128">
      <c r="A128" s="80" t="s">
        <v>6</v>
      </c>
      <c r="B128" s="80" t="s"/>
      <c r="C128" s="80" t="s"/>
      <c r="D128" s="73" t="n"/>
      <c r="E128" s="74" t="n"/>
      <c r="F128" s="74" t="n"/>
      <c r="G128" s="74" t="n"/>
      <c r="H128" s="81" t="s">
        <v>56</v>
      </c>
      <c r="I128" s="81" t="s"/>
      <c r="J128" s="81" t="s"/>
      <c r="K128" s="81" t="s"/>
      <c r="L128" s="81" t="s"/>
      <c r="M128" s="81" t="s"/>
      <c r="N128" s="81" t="s"/>
      <c r="O128" s="81" t="s"/>
      <c r="P128" s="81" t="s"/>
      <c r="Q128" s="81" t="s"/>
      <c r="R128" s="81" t="s"/>
    </row>
    <row ht="18.75" outlineLevel="0" r="129">
      <c r="A129" s="14" t="s">
        <v>8</v>
      </c>
      <c r="B129" s="14" t="s"/>
      <c r="C129" s="14" t="s"/>
      <c r="D129" s="14" t="s"/>
      <c r="E129" s="14" t="s"/>
      <c r="F129" s="14" t="s"/>
      <c r="G129" s="14" t="s"/>
      <c r="H129" s="14" t="s"/>
      <c r="I129" s="14" t="s"/>
      <c r="J129" s="14" t="s"/>
      <c r="K129" s="14" t="s"/>
      <c r="L129" s="14" t="s"/>
      <c r="M129" s="14" t="s"/>
      <c r="N129" s="14" t="s"/>
      <c r="O129" s="14" t="s"/>
      <c r="P129" s="14" t="s"/>
      <c r="Q129" s="14" t="s"/>
      <c r="R129" s="14" t="s"/>
    </row>
    <row ht="15.75" outlineLevel="0" r="130">
      <c r="A130" s="15" t="s">
        <v>9</v>
      </c>
      <c r="B130" s="15" t="s"/>
      <c r="C130" s="15" t="s"/>
      <c r="D130" s="15" t="s"/>
      <c r="E130" s="15" t="s"/>
      <c r="F130" s="15" t="s"/>
      <c r="G130" s="15" t="s"/>
      <c r="H130" s="15" t="s"/>
      <c r="I130" s="15" t="s"/>
      <c r="J130" s="15" t="s"/>
      <c r="K130" s="15" t="s"/>
      <c r="L130" s="15" t="s"/>
      <c r="M130" s="15" t="s"/>
      <c r="N130" s="15" t="s"/>
      <c r="O130" s="15" t="s"/>
      <c r="P130" s="15" t="s"/>
      <c r="Q130" s="15" t="s"/>
      <c r="R130" s="15" t="s"/>
    </row>
    <row ht="15.75" outlineLevel="0" r="131">
      <c r="A131" s="16" t="s">
        <v>10</v>
      </c>
      <c r="B131" s="16" t="s"/>
      <c r="C131" s="16" t="s"/>
      <c r="D131" s="16" t="s"/>
      <c r="E131" s="16" t="s"/>
      <c r="F131" s="16" t="s"/>
      <c r="G131" s="16" t="s"/>
      <c r="H131" s="16" t="s"/>
      <c r="I131" s="16" t="s"/>
      <c r="J131" s="16" t="s"/>
      <c r="K131" s="16" t="s"/>
      <c r="L131" s="16" t="s"/>
      <c r="M131" s="16" t="s"/>
      <c r="N131" s="16" t="s"/>
      <c r="O131" s="16" t="s"/>
      <c r="P131" s="16" t="s"/>
      <c r="Q131" s="16" t="s"/>
      <c r="R131" s="16" t="s"/>
    </row>
    <row customHeight="true" ht="18" outlineLevel="0" r="132">
      <c r="A132" s="82" t="s">
        <v>97</v>
      </c>
      <c r="B132" s="83" t="s"/>
      <c r="C132" s="83" t="s"/>
      <c r="D132" s="83" t="s"/>
      <c r="E132" s="83" t="s"/>
      <c r="F132" s="83" t="s"/>
      <c r="G132" s="83" t="s"/>
      <c r="H132" s="83" t="s"/>
      <c r="I132" s="83" t="s"/>
      <c r="J132" s="83" t="s"/>
      <c r="K132" s="83" t="s"/>
      <c r="L132" s="83" t="s"/>
      <c r="M132" s="83" t="s"/>
      <c r="N132" s="83" t="s"/>
      <c r="O132" s="83" t="s"/>
      <c r="P132" s="83" t="s"/>
      <c r="Q132" s="83" t="s"/>
      <c r="R132" s="84" t="s"/>
    </row>
    <row customHeight="true" ht="18.75" outlineLevel="0" r="133">
      <c r="A133" s="20" t="s">
        <v>12</v>
      </c>
      <c r="B133" s="21" t="s"/>
      <c r="C133" s="21" t="s"/>
      <c r="D133" s="21" t="s"/>
      <c r="E133" s="21" t="s"/>
      <c r="F133" s="21" t="s"/>
      <c r="G133" s="21" t="s"/>
      <c r="H133" s="21" t="s"/>
      <c r="I133" s="21" t="s"/>
      <c r="J133" s="21" t="s"/>
      <c r="K133" s="21" t="s"/>
      <c r="L133" s="21" t="s"/>
      <c r="M133" s="21" t="s"/>
      <c r="N133" s="21" t="s"/>
      <c r="O133" s="21" t="s"/>
      <c r="P133" s="21" t="s"/>
      <c r="Q133" s="21" t="s"/>
      <c r="R133" s="22" t="s"/>
    </row>
    <row customHeight="true" ht="18" outlineLevel="0" r="134">
      <c r="A134" s="23" t="s">
        <v>13</v>
      </c>
      <c r="B134" s="24" t="s">
        <v>14</v>
      </c>
      <c r="C134" s="23" t="s">
        <v>15</v>
      </c>
      <c r="D134" s="24" t="s">
        <v>58</v>
      </c>
      <c r="E134" s="24" t="s">
        <v>17</v>
      </c>
      <c r="F134" s="23" t="s">
        <v>18</v>
      </c>
      <c r="G134" s="23" t="s">
        <v>19</v>
      </c>
      <c r="H134" s="23" t="s">
        <v>20</v>
      </c>
      <c r="I134" s="24" t="s">
        <v>21</v>
      </c>
      <c r="J134" s="26" t="n"/>
      <c r="K134" s="27" t="s">
        <v>22</v>
      </c>
      <c r="L134" s="27" t="n"/>
      <c r="M134" s="27" t="n"/>
      <c r="N134" s="27" t="n"/>
      <c r="O134" s="24" t="s">
        <v>23</v>
      </c>
      <c r="P134" s="28" t="s"/>
      <c r="Q134" s="28" t="s"/>
      <c r="R134" s="29" t="s"/>
    </row>
    <row customHeight="true" ht="15" outlineLevel="0" r="135">
      <c r="A135" s="30" t="s"/>
      <c r="B135" s="31" t="s"/>
      <c r="C135" s="30" t="s"/>
      <c r="D135" s="31" t="s"/>
      <c r="E135" s="31" t="s"/>
      <c r="F135" s="30" t="s"/>
      <c r="G135" s="30" t="s"/>
      <c r="H135" s="30" t="s"/>
      <c r="I135" s="31" t="s"/>
      <c r="J135" s="26" t="n"/>
      <c r="K135" s="24" t="s">
        <v>24</v>
      </c>
      <c r="L135" s="33" t="s">
        <v>25</v>
      </c>
      <c r="M135" s="33" t="s">
        <v>26</v>
      </c>
      <c r="N135" s="33" t="s">
        <v>27</v>
      </c>
      <c r="O135" s="33" t="s">
        <v>28</v>
      </c>
      <c r="P135" s="33" t="s">
        <v>29</v>
      </c>
      <c r="Q135" s="33" t="s">
        <v>30</v>
      </c>
      <c r="R135" s="33" t="s">
        <v>31</v>
      </c>
    </row>
    <row customHeight="true" ht="18" outlineLevel="0" r="136">
      <c r="A136" s="98" t="s">
        <v>98</v>
      </c>
      <c r="B136" s="34" t="s">
        <v>32</v>
      </c>
      <c r="C136" s="103" t="s">
        <v>99</v>
      </c>
      <c r="D136" s="41" t="s">
        <v>100</v>
      </c>
      <c r="E136" s="43" t="n">
        <v>46.31</v>
      </c>
      <c r="F136" s="45" t="n">
        <f aca="false" ca="false" dt2D="false" dtr="false" t="normal">8.6*90/120</f>
        <v>6.45</v>
      </c>
      <c r="G136" s="45" t="n">
        <f aca="false" ca="false" dt2D="false" dtr="false" t="normal">11.4*90/120</f>
        <v>8.55</v>
      </c>
      <c r="H136" s="113" t="n">
        <f aca="false" ca="false" dt2D="false" dtr="false" t="normal">9.06*90/120</f>
        <v>6.795000000000001</v>
      </c>
      <c r="I136" s="43" t="n">
        <f aca="false" ca="false" dt2D="false" dtr="false" t="normal">172.8*90/120</f>
        <v>129.60000000000002</v>
      </c>
      <c r="J136" s="64" t="n"/>
      <c r="K136" s="43" t="n">
        <f aca="false" ca="false" dt2D="false" dtr="false" t="normal">71*90/120</f>
        <v>53.25</v>
      </c>
      <c r="L136" s="43" t="n">
        <f aca="false" ca="false" dt2D="false" dtr="false" t="normal">15.7*90/120</f>
        <v>11.775</v>
      </c>
      <c r="M136" s="43" t="n">
        <f aca="false" ca="false" dt2D="false" dtr="false" t="normal">72.45*90/120</f>
        <v>54.3375</v>
      </c>
      <c r="N136" s="43" t="n">
        <f aca="false" ca="false" dt2D="false" dtr="false" t="normal">26.13*90/120</f>
        <v>19.5975</v>
      </c>
      <c r="O136" s="43" t="n">
        <f aca="false" ca="false" dt2D="false" dtr="false" t="normal">0.1*90/120</f>
        <v>0.075</v>
      </c>
      <c r="P136" s="43" t="n">
        <f aca="false" ca="false" dt2D="false" dtr="false" t="normal">0.13*90/120</f>
        <v>0.0975</v>
      </c>
      <c r="Q136" s="43" t="n">
        <f aca="false" ca="false" dt2D="false" dtr="false" t="normal">2.6*90/120</f>
        <v>1.95</v>
      </c>
      <c r="R136" s="43" t="n">
        <f aca="false" ca="false" dt2D="false" dtr="false" t="normal">0.81*90/120</f>
        <v>0.6075</v>
      </c>
    </row>
    <row customHeight="true" ht="18" outlineLevel="0" r="137">
      <c r="A137" s="41" t="n">
        <v>309</v>
      </c>
      <c r="B137" s="34" t="s">
        <v>35</v>
      </c>
      <c r="C137" s="89" t="s">
        <v>101</v>
      </c>
      <c r="D137" s="41" t="n">
        <v>150</v>
      </c>
      <c r="E137" s="43" t="n">
        <v>12.02</v>
      </c>
      <c r="F137" s="41" t="n">
        <v>5.52</v>
      </c>
      <c r="G137" s="43" t="n">
        <v>4.5</v>
      </c>
      <c r="H137" s="43" t="n">
        <v>26.45</v>
      </c>
      <c r="I137" s="43" t="n">
        <v>168.45</v>
      </c>
      <c r="J137" s="110" t="n"/>
      <c r="K137" s="43" t="n">
        <v>4.86</v>
      </c>
      <c r="L137" s="43" t="n">
        <v>21.12</v>
      </c>
      <c r="M137" s="43" t="n">
        <v>37.17</v>
      </c>
      <c r="N137" s="43" t="n">
        <v>1.1025</v>
      </c>
      <c r="O137" s="44" t="n">
        <v>0</v>
      </c>
      <c r="P137" s="43" t="n">
        <v>0.0525</v>
      </c>
      <c r="Q137" s="43" t="n">
        <v>0.78</v>
      </c>
      <c r="R137" s="44" t="n">
        <v>0</v>
      </c>
    </row>
    <row customHeight="true" ht="18.75" outlineLevel="0" r="138">
      <c r="A138" s="41" t="n"/>
      <c r="B138" s="41" t="s">
        <v>37</v>
      </c>
      <c r="C138" s="99" t="s">
        <v>60</v>
      </c>
      <c r="D138" s="41" t="n">
        <v>30</v>
      </c>
      <c r="E138" s="39" t="n">
        <v>2.88</v>
      </c>
      <c r="F138" s="43" t="n">
        <v>2.37</v>
      </c>
      <c r="G138" s="43" t="n">
        <v>0.3</v>
      </c>
      <c r="H138" s="43" t="n">
        <v>14.49</v>
      </c>
      <c r="I138" s="43" t="n">
        <v>70.14</v>
      </c>
      <c r="J138" s="64" t="n"/>
      <c r="K138" s="43" t="n">
        <v>6.9</v>
      </c>
      <c r="L138" s="43" t="n">
        <v>9.9</v>
      </c>
      <c r="M138" s="43" t="n">
        <v>26.1</v>
      </c>
      <c r="N138" s="43" t="n">
        <v>0.33</v>
      </c>
      <c r="O138" s="44" t="n">
        <v>0</v>
      </c>
      <c r="P138" s="43" t="n">
        <v>0.03</v>
      </c>
      <c r="Q138" s="44" t="n">
        <v>0</v>
      </c>
      <c r="R138" s="44" t="n">
        <v>0</v>
      </c>
    </row>
    <row customHeight="true" ht="18" outlineLevel="0" r="139">
      <c r="A139" s="41" t="n">
        <v>379</v>
      </c>
      <c r="B139" s="41" t="s">
        <v>39</v>
      </c>
      <c r="C139" s="87" t="s">
        <v>102</v>
      </c>
      <c r="D139" s="41" t="n">
        <v>200</v>
      </c>
      <c r="E139" s="43" t="n">
        <v>17.95</v>
      </c>
      <c r="F139" s="43" t="n">
        <v>3.6</v>
      </c>
      <c r="G139" s="43" t="n">
        <v>2.7</v>
      </c>
      <c r="H139" s="43" t="n">
        <v>28.3</v>
      </c>
      <c r="I139" s="43" t="n">
        <v>151.8</v>
      </c>
      <c r="J139" s="110" t="n"/>
      <c r="K139" s="43" t="n">
        <v>100.3</v>
      </c>
      <c r="L139" s="43" t="n">
        <v>11.7</v>
      </c>
      <c r="M139" s="43" t="n">
        <v>75</v>
      </c>
      <c r="N139" s="43" t="n">
        <v>0.1</v>
      </c>
      <c r="O139" s="44" t="n">
        <v>0</v>
      </c>
      <c r="P139" s="43" t="n">
        <v>4.7</v>
      </c>
      <c r="Q139" s="43" t="n">
        <v>0.1</v>
      </c>
      <c r="R139" s="43" t="n">
        <v>1.1</v>
      </c>
    </row>
    <row customHeight="true" ht="18" outlineLevel="0" r="140">
      <c r="A140" s="33" t="s">
        <v>41</v>
      </c>
      <c r="B140" s="51" t="s"/>
      <c r="C140" s="52" t="s"/>
      <c r="D140" s="33" t="n">
        <v>500</v>
      </c>
      <c r="E140" s="72" t="n">
        <f aca="false" ca="false" dt2D="false" dtr="false" t="normal">SUM(E136:E139)</f>
        <v>79.16</v>
      </c>
      <c r="F140" s="72" t="n">
        <f aca="false" ca="false" dt2D="false" dtr="false" t="normal">SUM(F136:F139)</f>
        <v>17.94</v>
      </c>
      <c r="G140" s="72" t="n">
        <f aca="false" ca="false" dt2D="false" dtr="false" t="normal">SUM(G136:G139)</f>
        <v>16.05</v>
      </c>
      <c r="H140" s="72" t="n">
        <f aca="false" ca="false" dt2D="false" dtr="false" t="normal">SUM(H136:H139)</f>
        <v>76.035</v>
      </c>
      <c r="I140" s="72" t="n">
        <f aca="false" ca="false" dt2D="false" dtr="false" t="normal">SUM(I136:I139)</f>
        <v>519.99</v>
      </c>
      <c r="J140" s="72" t="n"/>
      <c r="K140" s="72" t="n">
        <f aca="false" ca="false" dt2D="false" dtr="false" t="normal">SUM(K136:K139)</f>
        <v>165.31</v>
      </c>
      <c r="L140" s="72" t="n">
        <f aca="false" ca="false" dt2D="false" dtr="false" t="normal">SUM(L136:L139)</f>
        <v>54.495000000000005</v>
      </c>
      <c r="M140" s="72" t="n">
        <f aca="false" ca="false" dt2D="false" dtr="false" t="normal">SUM(M136:M139)</f>
        <v>192.6075</v>
      </c>
      <c r="N140" s="72" t="n">
        <f aca="false" ca="false" dt2D="false" dtr="false" t="normal">SUM(N136:N139)</f>
        <v>21.13</v>
      </c>
      <c r="O140" s="72" t="n">
        <f aca="false" ca="false" dt2D="false" dtr="false" t="normal">SUM(O136:O139)</f>
        <v>0.075</v>
      </c>
      <c r="P140" s="72" t="n">
        <f aca="false" ca="false" dt2D="false" dtr="false" t="normal">SUM(P136:P139)</f>
        <v>4.88</v>
      </c>
      <c r="Q140" s="72" t="n">
        <f aca="false" ca="false" dt2D="false" dtr="false" t="normal">SUM(Q136:Q139)</f>
        <v>2.83</v>
      </c>
      <c r="R140" s="72" t="n">
        <f aca="false" ca="false" dt2D="false" dtr="false" t="normal">SUM(R136:R139)</f>
        <v>1.7075</v>
      </c>
    </row>
    <row customHeight="true" ht="18" outlineLevel="0" r="141">
      <c r="A141" s="20" t="s">
        <v>42</v>
      </c>
      <c r="B141" s="21" t="s"/>
      <c r="C141" s="21" t="s"/>
      <c r="D141" s="21" t="s"/>
      <c r="E141" s="21" t="s"/>
      <c r="F141" s="21" t="s"/>
      <c r="G141" s="21" t="s"/>
      <c r="H141" s="21" t="s"/>
      <c r="I141" s="21" t="s"/>
      <c r="J141" s="21" t="s"/>
      <c r="K141" s="21" t="s"/>
      <c r="L141" s="21" t="s"/>
      <c r="M141" s="21" t="s"/>
      <c r="N141" s="21" t="s"/>
      <c r="O141" s="21" t="s"/>
      <c r="P141" s="21" t="s"/>
      <c r="Q141" s="21" t="s"/>
      <c r="R141" s="22" t="s"/>
    </row>
    <row customHeight="true" ht="18" outlineLevel="0" r="142">
      <c r="A142" s="23" t="s">
        <v>13</v>
      </c>
      <c r="B142" s="24" t="s">
        <v>14</v>
      </c>
      <c r="C142" s="23" t="s">
        <v>15</v>
      </c>
      <c r="D142" s="24" t="s">
        <v>58</v>
      </c>
      <c r="E142" s="24" t="s">
        <v>17</v>
      </c>
      <c r="F142" s="23" t="s">
        <v>18</v>
      </c>
      <c r="G142" s="23" t="s">
        <v>19</v>
      </c>
      <c r="H142" s="23" t="s">
        <v>20</v>
      </c>
      <c r="I142" s="24" t="s">
        <v>21</v>
      </c>
      <c r="J142" s="26" t="n"/>
      <c r="K142" s="27" t="s">
        <v>22</v>
      </c>
      <c r="L142" s="27" t="n"/>
      <c r="M142" s="27" t="n"/>
      <c r="N142" s="27" t="n"/>
      <c r="O142" s="24" t="s">
        <v>23</v>
      </c>
      <c r="P142" s="28" t="s"/>
      <c r="Q142" s="28" t="s"/>
      <c r="R142" s="29" t="s"/>
    </row>
    <row customHeight="true" ht="15.75" outlineLevel="0" r="143">
      <c r="A143" s="30" t="s"/>
      <c r="B143" s="31" t="s"/>
      <c r="C143" s="30" t="s"/>
      <c r="D143" s="31" t="s"/>
      <c r="E143" s="31" t="s"/>
      <c r="F143" s="30" t="s"/>
      <c r="G143" s="30" t="s"/>
      <c r="H143" s="30" t="s"/>
      <c r="I143" s="31" t="s"/>
      <c r="J143" s="26" t="n"/>
      <c r="K143" s="24" t="s">
        <v>24</v>
      </c>
      <c r="L143" s="33" t="s">
        <v>25</v>
      </c>
      <c r="M143" s="33" t="s">
        <v>26</v>
      </c>
      <c r="N143" s="33" t="s">
        <v>27</v>
      </c>
      <c r="O143" s="33" t="s">
        <v>28</v>
      </c>
      <c r="P143" s="33" t="s">
        <v>29</v>
      </c>
      <c r="Q143" s="33" t="s">
        <v>30</v>
      </c>
      <c r="R143" s="33" t="s">
        <v>31</v>
      </c>
    </row>
    <row customHeight="true" ht="18" outlineLevel="0" r="144">
      <c r="A144" s="41" t="n">
        <v>45</v>
      </c>
      <c r="B144" s="41" t="s">
        <v>32</v>
      </c>
      <c r="C144" s="89" t="s">
        <v>62</v>
      </c>
      <c r="D144" s="41" t="n">
        <v>60</v>
      </c>
      <c r="E144" s="41" t="n">
        <v>5.65</v>
      </c>
      <c r="F144" s="114" t="n">
        <v>0.8</v>
      </c>
      <c r="G144" s="114" t="n">
        <v>2.8</v>
      </c>
      <c r="H144" s="114" t="n">
        <v>6.2</v>
      </c>
      <c r="I144" s="43" t="n">
        <v>52.8</v>
      </c>
      <c r="J144" s="64" t="n"/>
      <c r="K144" s="43" t="n">
        <v>22.4</v>
      </c>
      <c r="L144" s="43" t="n">
        <v>9.1</v>
      </c>
      <c r="M144" s="43" t="n">
        <v>16.6</v>
      </c>
      <c r="N144" s="43" t="n">
        <v>0.3</v>
      </c>
      <c r="O144" s="44" t="n">
        <v>0</v>
      </c>
      <c r="P144" s="44" t="n">
        <v>0</v>
      </c>
      <c r="Q144" s="44" t="n">
        <v>0</v>
      </c>
      <c r="R144" s="43" t="n">
        <v>19.5</v>
      </c>
    </row>
    <row customHeight="true" ht="18" outlineLevel="0" r="145">
      <c r="A145" s="41" t="n">
        <v>102</v>
      </c>
      <c r="B145" s="41" t="s">
        <v>35</v>
      </c>
      <c r="C145" s="99" t="s">
        <v>103</v>
      </c>
      <c r="D145" s="41" t="n">
        <v>200</v>
      </c>
      <c r="E145" s="43" t="n">
        <v>7.12</v>
      </c>
      <c r="F145" s="43" t="n">
        <v>5.1</v>
      </c>
      <c r="G145" s="43" t="n">
        <v>5.4</v>
      </c>
      <c r="H145" s="43" t="n">
        <v>23.9</v>
      </c>
      <c r="I145" s="43" t="n">
        <v>163.8</v>
      </c>
      <c r="J145" s="64" t="n"/>
      <c r="K145" s="43" t="n">
        <v>45.8</v>
      </c>
      <c r="L145" s="43" t="n">
        <v>35.5</v>
      </c>
      <c r="M145" s="43" t="n">
        <v>0</v>
      </c>
      <c r="N145" s="43" t="n">
        <v>4.6</v>
      </c>
      <c r="O145" s="44" t="n">
        <v>0</v>
      </c>
      <c r="P145" s="44" t="n">
        <v>0</v>
      </c>
      <c r="Q145" s="44" t="n">
        <v>0</v>
      </c>
      <c r="R145" s="43" t="n">
        <v>11.2</v>
      </c>
    </row>
    <row customFormat="true" customHeight="true" ht="17.25" outlineLevel="0" r="146" s="57">
      <c r="A146" s="58" t="n">
        <v>291</v>
      </c>
      <c r="B146" s="58" t="s">
        <v>37</v>
      </c>
      <c r="C146" s="115" t="s">
        <v>59</v>
      </c>
      <c r="D146" s="58" t="n">
        <v>240</v>
      </c>
      <c r="E146" s="60" t="n">
        <v>56.99</v>
      </c>
      <c r="F146" s="60" t="n">
        <v>28.8</v>
      </c>
      <c r="G146" s="60" t="n">
        <v>36.7</v>
      </c>
      <c r="H146" s="60" t="n">
        <v>46.6</v>
      </c>
      <c r="I146" s="60" t="n">
        <v>632.2</v>
      </c>
      <c r="J146" s="60" t="n"/>
      <c r="K146" s="60" t="n">
        <v>62.3</v>
      </c>
      <c r="L146" s="60" t="n">
        <v>65.5</v>
      </c>
      <c r="M146" s="60" t="n">
        <v>275.3</v>
      </c>
      <c r="N146" s="60" t="n">
        <v>3.1</v>
      </c>
      <c r="O146" s="60" t="n">
        <v>66.3</v>
      </c>
      <c r="P146" s="60" t="n">
        <v>0</v>
      </c>
      <c r="Q146" s="60" t="n">
        <v>0</v>
      </c>
      <c r="R146" s="60" t="n">
        <v>1.4</v>
      </c>
      <c r="S146" s="116" t="n"/>
      <c r="T146" s="116" t="n"/>
      <c r="U146" s="116" t="n"/>
      <c r="V146" s="116" t="n"/>
      <c r="W146" s="116" t="n"/>
      <c r="X146" s="116" t="n"/>
      <c r="Y146" s="116" t="n"/>
      <c r="Z146" s="116" t="n"/>
      <c r="AA146" s="116" t="n"/>
      <c r="AB146" s="116" t="n"/>
      <c r="AC146" s="116" t="n"/>
      <c r="AD146" s="116" t="n"/>
      <c r="AE146" s="116" t="n"/>
      <c r="AF146" s="116" t="n"/>
      <c r="AG146" s="116" t="n"/>
      <c r="AH146" s="116" t="n"/>
      <c r="AI146" s="116" t="n"/>
      <c r="AJ146" s="62" t="n"/>
      <c r="AK146" s="62" t="n"/>
      <c r="AL146" s="62" t="n"/>
      <c r="AM146" s="62" t="n"/>
      <c r="AN146" s="62" t="n"/>
      <c r="AO146" s="62" t="n"/>
      <c r="AP146" s="62" t="n"/>
      <c r="AQ146" s="62" t="n"/>
      <c r="AR146" s="62" t="n"/>
      <c r="AS146" s="62" t="n"/>
      <c r="AT146" s="62" t="n"/>
      <c r="AU146" s="62" t="n"/>
      <c r="AV146" s="62" t="n"/>
      <c r="AW146" s="62" t="n"/>
    </row>
    <row customHeight="true" ht="18" outlineLevel="0" r="147">
      <c r="A147" s="41" t="n"/>
      <c r="B147" s="41" t="s">
        <v>39</v>
      </c>
      <c r="C147" s="63" t="s">
        <v>69</v>
      </c>
      <c r="D147" s="41" t="n">
        <v>200</v>
      </c>
      <c r="E147" s="43" t="n">
        <v>14</v>
      </c>
      <c r="F147" s="43" t="n">
        <v>0.2</v>
      </c>
      <c r="G147" s="43" t="n">
        <v>0</v>
      </c>
      <c r="H147" s="43" t="n">
        <v>3.9</v>
      </c>
      <c r="I147" s="43" t="n">
        <v>16</v>
      </c>
      <c r="J147" s="92" t="n"/>
      <c r="K147" s="43" t="n">
        <v>0.24</v>
      </c>
      <c r="L147" s="43" t="n">
        <v>0.2</v>
      </c>
      <c r="M147" s="43" t="n">
        <v>0.5</v>
      </c>
      <c r="N147" s="43" t="n">
        <v>7</v>
      </c>
      <c r="O147" s="44" t="n">
        <v>0</v>
      </c>
      <c r="P147" s="43" t="n">
        <v>0.1</v>
      </c>
      <c r="Q147" s="44" t="n">
        <v>0</v>
      </c>
      <c r="R147" s="43" t="n">
        <v>6</v>
      </c>
      <c r="S147" s="40" t="n"/>
    </row>
    <row customHeight="true" ht="18" outlineLevel="0" r="148">
      <c r="A148" s="41" t="n"/>
      <c r="B148" s="41" t="s">
        <v>48</v>
      </c>
      <c r="C148" s="63" t="s">
        <v>49</v>
      </c>
      <c r="D148" s="41" t="n">
        <v>30</v>
      </c>
      <c r="E148" s="43" t="n">
        <v>2.4</v>
      </c>
      <c r="F148" s="43" t="n">
        <v>1.68</v>
      </c>
      <c r="G148" s="43" t="n">
        <v>0.33</v>
      </c>
      <c r="H148" s="43" t="n">
        <v>14.82</v>
      </c>
      <c r="I148" s="43" t="n">
        <v>68.97</v>
      </c>
      <c r="J148" s="92" t="n"/>
      <c r="K148" s="43" t="n">
        <v>6.9</v>
      </c>
      <c r="L148" s="43" t="n">
        <v>7.5</v>
      </c>
      <c r="M148" s="43" t="n">
        <v>31.8</v>
      </c>
      <c r="N148" s="43" t="n">
        <v>0.93</v>
      </c>
      <c r="O148" s="44" t="n">
        <v>0</v>
      </c>
      <c r="P148" s="43" t="n">
        <v>0.03</v>
      </c>
      <c r="Q148" s="44" t="n">
        <v>0</v>
      </c>
      <c r="R148" s="44" t="n">
        <v>0</v>
      </c>
      <c r="S148" s="40" t="n"/>
    </row>
    <row customHeight="true" ht="18" outlineLevel="0" r="149">
      <c r="A149" s="41" t="n"/>
      <c r="B149" s="41" t="s">
        <v>50</v>
      </c>
      <c r="C149" s="42" t="s">
        <v>51</v>
      </c>
      <c r="D149" s="41" t="n">
        <v>30</v>
      </c>
      <c r="E149" s="39" t="n">
        <v>2.88</v>
      </c>
      <c r="F149" s="43" t="n">
        <v>2.37</v>
      </c>
      <c r="G149" s="43" t="n">
        <v>0.3</v>
      </c>
      <c r="H149" s="43" t="n">
        <v>14.49</v>
      </c>
      <c r="I149" s="43" t="n">
        <v>70.14</v>
      </c>
      <c r="J149" s="64" t="n"/>
      <c r="K149" s="43" t="n">
        <v>6.9</v>
      </c>
      <c r="L149" s="43" t="n">
        <v>9.9</v>
      </c>
      <c r="M149" s="43" t="n">
        <v>26.1</v>
      </c>
      <c r="N149" s="43" t="n">
        <v>0.33</v>
      </c>
      <c r="O149" s="44" t="n">
        <v>0</v>
      </c>
      <c r="P149" s="43" t="n">
        <v>0.03</v>
      </c>
      <c r="Q149" s="44" t="n">
        <v>0</v>
      </c>
      <c r="R149" s="44" t="n">
        <v>0</v>
      </c>
      <c r="S149" s="40" t="n"/>
    </row>
    <row customHeight="true" ht="18" outlineLevel="0" r="150">
      <c r="A150" s="33" t="s">
        <v>41</v>
      </c>
      <c r="B150" s="51" t="s"/>
      <c r="C150" s="52" t="s"/>
      <c r="D150" s="33" t="n">
        <v>760</v>
      </c>
      <c r="E150" s="72" t="n">
        <f aca="false" ca="false" dt2D="false" dtr="false" t="normal">SUM(E144:E149)</f>
        <v>89.04</v>
      </c>
      <c r="F150" s="72" t="n">
        <f aca="false" ca="false" dt2D="false" dtr="false" t="normal">SUM(F144:F149)</f>
        <v>38.95</v>
      </c>
      <c r="G150" s="72" t="n">
        <f aca="false" ca="false" dt2D="false" dtr="false" t="normal">SUM(G144:G149)</f>
        <v>45.53</v>
      </c>
      <c r="H150" s="72" t="n">
        <f aca="false" ca="false" dt2D="false" dtr="false" t="normal">SUM(H144:H149)</f>
        <v>109.91000000000001</v>
      </c>
      <c r="I150" s="72" t="n">
        <f aca="false" ca="false" dt2D="false" dtr="false" t="normal">SUM(I144:I149)</f>
        <v>1003.9100000000001</v>
      </c>
      <c r="J150" s="72" t="n">
        <f aca="false" ca="false" dt2D="false" dtr="false" t="normal">SUM(J144:J149)</f>
        <v>0</v>
      </c>
      <c r="K150" s="72" t="n">
        <f aca="false" ca="false" dt2D="false" dtr="false" t="normal">SUM(K144:K149)</f>
        <v>144.54000000000002</v>
      </c>
      <c r="L150" s="72" t="n">
        <f aca="false" ca="false" dt2D="false" dtr="false" t="normal">SUM(L144:L149)</f>
        <v>127.7</v>
      </c>
      <c r="M150" s="72" t="n">
        <f aca="false" ca="false" dt2D="false" dtr="false" t="normal">SUM(M144:M149)</f>
        <v>350.30000000000007</v>
      </c>
      <c r="N150" s="72" t="n">
        <f aca="false" ca="false" dt2D="false" dtr="false" t="normal">SUM(N144:N149)</f>
        <v>16.259999999999998</v>
      </c>
      <c r="O150" s="117" t="n">
        <f aca="false" ca="false" dt2D="false" dtr="false" t="normal">SUM(O144:O149)</f>
        <v>66.3</v>
      </c>
      <c r="P150" s="117" t="n">
        <f aca="false" ca="false" dt2D="false" dtr="false" t="normal">SUM(P144:P149)</f>
        <v>0.16</v>
      </c>
      <c r="Q150" s="117" t="n">
        <f aca="false" ca="false" dt2D="false" dtr="false" t="normal">SUM(Q144:Q149)</f>
        <v>0</v>
      </c>
      <c r="R150" s="72" t="n">
        <f aca="false" ca="false" dt2D="false" dtr="false" t="normal">SUM(R144:R149)</f>
        <v>38.1</v>
      </c>
    </row>
    <row customHeight="true" ht="18" outlineLevel="0" r="151">
      <c r="A151" s="69" t="s">
        <v>52</v>
      </c>
      <c r="B151" s="70" t="s"/>
      <c r="C151" s="70" t="s"/>
      <c r="D151" s="71" t="s"/>
      <c r="E151" s="72" t="n">
        <f aca="false" ca="false" dt2D="false" dtr="false" t="normal">E140+E150</f>
        <v>168.2</v>
      </c>
      <c r="F151" s="72" t="n">
        <f aca="false" ca="false" dt2D="false" dtr="false" t="normal">F140+F150</f>
        <v>56.89</v>
      </c>
      <c r="G151" s="72" t="n">
        <f aca="false" ca="false" dt2D="false" dtr="false" t="normal">G140+G150</f>
        <v>61.58</v>
      </c>
      <c r="H151" s="72" t="n">
        <f aca="false" ca="false" dt2D="false" dtr="false" t="normal">H140+H150</f>
        <v>185.945</v>
      </c>
      <c r="I151" s="72" t="n">
        <f aca="false" ca="false" dt2D="false" dtr="false" t="normal">I140+I150</f>
        <v>1523.9</v>
      </c>
      <c r="J151" s="64" t="n"/>
      <c r="K151" s="72" t="n">
        <f aca="false" ca="false" dt2D="false" dtr="false" t="normal">K140+K150</f>
        <v>309.85</v>
      </c>
      <c r="L151" s="72" t="n">
        <f aca="false" ca="false" dt2D="false" dtr="false" t="normal">L140+L150</f>
        <v>182.195</v>
      </c>
      <c r="M151" s="72" t="n">
        <f aca="false" ca="false" dt2D="false" dtr="false" t="normal">M140+M150</f>
        <v>542.9075</v>
      </c>
      <c r="N151" s="72" t="n">
        <f aca="false" ca="false" dt2D="false" dtr="false" t="normal">N140+N150</f>
        <v>37.39</v>
      </c>
      <c r="O151" s="72" t="n">
        <f aca="false" ca="false" dt2D="false" dtr="false" t="normal">O140+O150</f>
        <v>66.375</v>
      </c>
      <c r="P151" s="72" t="n">
        <f aca="false" ca="false" dt2D="false" dtr="false" t="normal">P140+P150</f>
        <v>5.04</v>
      </c>
      <c r="Q151" s="72" t="n">
        <f aca="false" ca="false" dt2D="false" dtr="false" t="normal">Q140+Q150</f>
        <v>2.83</v>
      </c>
      <c r="R151" s="72" t="n">
        <f aca="false" ca="false" dt2D="false" dtr="false" t="normal">R140+R150</f>
        <v>39.807500000000005</v>
      </c>
    </row>
    <row outlineLevel="0" r="152">
      <c r="A152" s="73" t="n"/>
      <c r="B152" s="73" t="n"/>
      <c r="C152" s="73" t="n"/>
      <c r="D152" s="73" t="n"/>
      <c r="E152" s="74" t="n"/>
      <c r="F152" s="74" t="n"/>
      <c r="G152" s="74" t="n"/>
      <c r="H152" s="74" t="n"/>
      <c r="I152" s="74" t="n"/>
      <c r="J152" s="77" t="n"/>
      <c r="K152" s="74" t="n"/>
      <c r="L152" s="74" t="n"/>
      <c r="M152" s="94" t="n"/>
      <c r="N152" s="74" t="n"/>
      <c r="O152" s="74" t="n"/>
      <c r="P152" s="94" t="n"/>
      <c r="Q152" s="76" t="n"/>
      <c r="R152" s="74" t="n"/>
    </row>
    <row outlineLevel="0" r="153">
      <c r="A153" s="73" t="n"/>
      <c r="B153" s="73" t="n"/>
      <c r="C153" s="73" t="n"/>
      <c r="D153" s="73" t="n"/>
      <c r="E153" s="74" t="n"/>
      <c r="F153" s="74" t="n"/>
      <c r="G153" s="74" t="n"/>
      <c r="H153" s="74" t="n"/>
      <c r="I153" s="74" t="n"/>
      <c r="J153" s="77" t="n"/>
      <c r="K153" s="74" t="n"/>
      <c r="L153" s="74" t="n"/>
      <c r="M153" s="94" t="n"/>
      <c r="N153" s="74" t="n"/>
      <c r="O153" s="74" t="n"/>
      <c r="P153" s="94" t="n"/>
      <c r="Q153" s="76" t="n"/>
      <c r="R153" s="74" t="n"/>
    </row>
    <row outlineLevel="0" r="154">
      <c r="A154" s="73" t="n"/>
      <c r="B154" s="73" t="n"/>
      <c r="C154" s="73" t="n"/>
      <c r="D154" s="73" t="n"/>
      <c r="E154" s="74" t="n"/>
      <c r="F154" s="74" t="n"/>
      <c r="G154" s="74" t="n"/>
      <c r="H154" s="74" t="n"/>
      <c r="I154" s="74" t="n"/>
      <c r="J154" s="77" t="n"/>
      <c r="K154" s="74" t="n"/>
      <c r="L154" s="74" t="n"/>
      <c r="M154" s="94" t="n"/>
      <c r="N154" s="74" t="n"/>
      <c r="O154" s="74" t="n"/>
      <c r="P154" s="94" t="n"/>
      <c r="Q154" s="76" t="n"/>
      <c r="R154" s="74" t="n"/>
    </row>
    <row ht="15" outlineLevel="0" r="155">
      <c r="A155" s="1" t="s">
        <v>0</v>
      </c>
      <c r="B155" s="1" t="s"/>
      <c r="C155" s="1" t="s"/>
      <c r="D155" s="73" t="n"/>
      <c r="E155" s="74" t="n"/>
      <c r="F155" s="74" t="n"/>
      <c r="G155" s="74" t="n"/>
      <c r="H155" s="74" t="n"/>
      <c r="I155" s="74" t="n"/>
      <c r="J155" s="77" t="n"/>
      <c r="K155" s="78" t="s">
        <v>104</v>
      </c>
      <c r="L155" s="78" t="s"/>
      <c r="M155" s="78" t="s"/>
      <c r="N155" s="78" t="s"/>
      <c r="O155" s="78" t="s"/>
      <c r="P155" s="78" t="s"/>
      <c r="Q155" s="78" t="s"/>
      <c r="R155" s="78" t="s"/>
      <c r="S155" s="78" t="s"/>
      <c r="T155" s="78" t="s"/>
    </row>
    <row outlineLevel="0" r="156">
      <c r="A156" s="3" t="s">
        <v>2</v>
      </c>
      <c r="B156" s="3" t="s"/>
      <c r="C156" s="3" t="s"/>
      <c r="D156" s="73" t="n"/>
      <c r="E156" s="74" t="n"/>
      <c r="F156" s="74" t="n"/>
      <c r="G156" s="74" t="n"/>
      <c r="H156" s="74" t="n"/>
      <c r="I156" s="74" t="n"/>
      <c r="J156" s="77" t="n"/>
      <c r="K156" s="118" t="s">
        <v>105</v>
      </c>
      <c r="L156" s="118" t="s"/>
      <c r="M156" s="118" t="s"/>
      <c r="N156" s="118" t="s"/>
      <c r="O156" s="118" t="s"/>
      <c r="P156" s="118" t="s"/>
      <c r="Q156" s="118" t="s"/>
      <c r="R156" s="118" t="s"/>
      <c r="S156" s="118" t="s"/>
      <c r="T156" s="118" t="s"/>
    </row>
    <row outlineLevel="0" r="157">
      <c r="A157" s="9" t="s">
        <v>85</v>
      </c>
      <c r="B157" s="9" t="s"/>
      <c r="C157" s="9" t="s"/>
      <c r="D157" s="73" t="n"/>
      <c r="E157" s="74" t="n"/>
      <c r="F157" s="74" t="n"/>
      <c r="G157" s="74" t="n"/>
      <c r="H157" s="74" t="n"/>
      <c r="I157" s="74" t="n"/>
      <c r="J157" s="77" t="n"/>
      <c r="K157" s="81" t="s">
        <v>106</v>
      </c>
      <c r="L157" s="81" t="s"/>
      <c r="M157" s="81" t="s"/>
      <c r="N157" s="81" t="s"/>
      <c r="O157" s="81" t="s"/>
      <c r="P157" s="81" t="s"/>
      <c r="Q157" s="81" t="s"/>
      <c r="R157" s="81" t="s"/>
    </row>
    <row outlineLevel="0" r="158">
      <c r="A158" s="80" t="s">
        <v>6</v>
      </c>
      <c r="B158" s="80" t="s"/>
      <c r="C158" s="80" t="s"/>
      <c r="D158" s="73" t="n"/>
      <c r="E158" s="74" t="n"/>
      <c r="F158" s="74" t="n"/>
      <c r="G158" s="74" t="n"/>
      <c r="H158" s="74" t="n"/>
      <c r="I158" s="74" t="n"/>
      <c r="J158" s="77" t="n"/>
      <c r="K158" s="81" t="s">
        <v>56</v>
      </c>
      <c r="L158" s="81" t="s"/>
      <c r="M158" s="81" t="s"/>
      <c r="N158" s="81" t="s"/>
      <c r="O158" s="81" t="s"/>
      <c r="P158" s="81" t="s"/>
      <c r="Q158" s="81" t="s"/>
      <c r="R158" s="81" t="s"/>
    </row>
    <row ht="18.75" outlineLevel="0" r="159">
      <c r="A159" s="14" t="s">
        <v>8</v>
      </c>
      <c r="B159" s="14" t="s"/>
      <c r="C159" s="14" t="s"/>
      <c r="D159" s="14" t="s"/>
      <c r="E159" s="14" t="s"/>
      <c r="F159" s="14" t="s"/>
      <c r="G159" s="14" t="s"/>
      <c r="H159" s="14" t="s"/>
      <c r="I159" s="14" t="s"/>
      <c r="J159" s="14" t="s"/>
      <c r="K159" s="14" t="s"/>
      <c r="L159" s="14" t="s"/>
      <c r="M159" s="14" t="s"/>
      <c r="N159" s="14" t="s"/>
      <c r="O159" s="14" t="s"/>
      <c r="P159" s="14" t="s"/>
      <c r="Q159" s="14" t="s"/>
      <c r="R159" s="14" t="s"/>
    </row>
    <row ht="15.75" outlineLevel="0" r="160">
      <c r="A160" s="15" t="s">
        <v>9</v>
      </c>
      <c r="B160" s="15" t="s"/>
      <c r="C160" s="15" t="s"/>
      <c r="D160" s="15" t="s"/>
      <c r="E160" s="15" t="s"/>
      <c r="F160" s="15" t="s"/>
      <c r="G160" s="15" t="s"/>
      <c r="H160" s="15" t="s"/>
      <c r="I160" s="15" t="s"/>
      <c r="J160" s="15" t="s"/>
      <c r="K160" s="15" t="s"/>
      <c r="L160" s="15" t="s"/>
      <c r="M160" s="15" t="s"/>
      <c r="N160" s="15" t="s"/>
      <c r="O160" s="15" t="s"/>
      <c r="P160" s="15" t="s"/>
      <c r="Q160" s="15" t="s"/>
      <c r="R160" s="15" t="s"/>
    </row>
    <row ht="15.75" outlineLevel="0" r="161">
      <c r="A161" s="16" t="s">
        <v>10</v>
      </c>
      <c r="B161" s="16" t="s"/>
      <c r="C161" s="16" t="s"/>
      <c r="D161" s="16" t="s"/>
      <c r="E161" s="16" t="s"/>
      <c r="F161" s="16" t="s"/>
      <c r="G161" s="16" t="s"/>
      <c r="H161" s="16" t="s"/>
      <c r="I161" s="16" t="s"/>
      <c r="J161" s="16" t="s"/>
      <c r="K161" s="16" t="s"/>
      <c r="L161" s="16" t="s"/>
      <c r="M161" s="16" t="s"/>
      <c r="N161" s="16" t="s"/>
      <c r="O161" s="16" t="s"/>
      <c r="P161" s="16" t="s"/>
      <c r="Q161" s="16" t="s"/>
      <c r="R161" s="16" t="s"/>
    </row>
    <row customHeight="true" ht="18" outlineLevel="0" r="162">
      <c r="A162" s="82" t="s">
        <v>107</v>
      </c>
      <c r="B162" s="83" t="s"/>
      <c r="C162" s="83" t="s"/>
      <c r="D162" s="83" t="s"/>
      <c r="E162" s="83" t="s"/>
      <c r="F162" s="83" t="s"/>
      <c r="G162" s="83" t="s"/>
      <c r="H162" s="83" t="s"/>
      <c r="I162" s="83" t="s"/>
      <c r="J162" s="83" t="s"/>
      <c r="K162" s="83" t="s"/>
      <c r="L162" s="83" t="s"/>
      <c r="M162" s="83" t="s"/>
      <c r="N162" s="83" t="s"/>
      <c r="O162" s="83" t="s"/>
      <c r="P162" s="83" t="s"/>
      <c r="Q162" s="83" t="s"/>
      <c r="R162" s="84" t="s"/>
    </row>
    <row customHeight="true" ht="18.75" outlineLevel="0" r="163">
      <c r="A163" s="20" t="s">
        <v>12</v>
      </c>
      <c r="B163" s="21" t="s"/>
      <c r="C163" s="21" t="s"/>
      <c r="D163" s="21" t="s"/>
      <c r="E163" s="21" t="s"/>
      <c r="F163" s="21" t="s"/>
      <c r="G163" s="21" t="s"/>
      <c r="H163" s="21" t="s"/>
      <c r="I163" s="21" t="s"/>
      <c r="J163" s="21" t="s"/>
      <c r="K163" s="21" t="s"/>
      <c r="L163" s="21" t="s"/>
      <c r="M163" s="21" t="s"/>
      <c r="N163" s="21" t="s"/>
      <c r="O163" s="21" t="s"/>
      <c r="P163" s="21" t="s"/>
      <c r="Q163" s="21" t="s"/>
      <c r="R163" s="22" t="s"/>
    </row>
    <row customHeight="true" ht="18" outlineLevel="0" r="164">
      <c r="A164" s="23" t="s">
        <v>13</v>
      </c>
      <c r="B164" s="24" t="s">
        <v>14</v>
      </c>
      <c r="C164" s="23" t="s">
        <v>15</v>
      </c>
      <c r="D164" s="24" t="s">
        <v>58</v>
      </c>
      <c r="E164" s="24" t="s">
        <v>17</v>
      </c>
      <c r="F164" s="23" t="s">
        <v>18</v>
      </c>
      <c r="G164" s="23" t="s">
        <v>19</v>
      </c>
      <c r="H164" s="23" t="s">
        <v>20</v>
      </c>
      <c r="I164" s="24" t="s">
        <v>21</v>
      </c>
      <c r="J164" s="26" t="n"/>
      <c r="K164" s="27" t="s">
        <v>22</v>
      </c>
      <c r="L164" s="27" t="n"/>
      <c r="M164" s="27" t="n"/>
      <c r="N164" s="27" t="n"/>
      <c r="O164" s="24" t="s">
        <v>23</v>
      </c>
      <c r="P164" s="28" t="s"/>
      <c r="Q164" s="28" t="s"/>
      <c r="R164" s="29" t="s"/>
    </row>
    <row customHeight="true" ht="15" outlineLevel="0" r="165">
      <c r="A165" s="30" t="s"/>
      <c r="B165" s="31" t="s"/>
      <c r="C165" s="30" t="s"/>
      <c r="D165" s="31" t="s"/>
      <c r="E165" s="31" t="s"/>
      <c r="F165" s="30" t="s"/>
      <c r="G165" s="30" t="s"/>
      <c r="H165" s="30" t="s"/>
      <c r="I165" s="31" t="s"/>
      <c r="J165" s="26" t="n"/>
      <c r="K165" s="24" t="s">
        <v>24</v>
      </c>
      <c r="L165" s="33" t="s">
        <v>25</v>
      </c>
      <c r="M165" s="33" t="s">
        <v>26</v>
      </c>
      <c r="N165" s="33" t="s">
        <v>27</v>
      </c>
      <c r="O165" s="33" t="s">
        <v>28</v>
      </c>
      <c r="P165" s="33" t="s">
        <v>29</v>
      </c>
      <c r="Q165" s="33" t="s">
        <v>30</v>
      </c>
      <c r="R165" s="33" t="s">
        <v>31</v>
      </c>
    </row>
    <row customHeight="true" ht="27.75" outlineLevel="0" r="166">
      <c r="A166" s="34" t="n">
        <v>210</v>
      </c>
      <c r="B166" s="34" t="s">
        <v>32</v>
      </c>
      <c r="C166" s="97" t="s">
        <v>108</v>
      </c>
      <c r="D166" s="41" t="n">
        <v>200</v>
      </c>
      <c r="E166" s="43" t="n">
        <v>79.42</v>
      </c>
      <c r="F166" s="43" t="n">
        <v>13.7</v>
      </c>
      <c r="G166" s="43" t="n">
        <v>27.6</v>
      </c>
      <c r="H166" s="43" t="n">
        <v>14.5</v>
      </c>
      <c r="I166" s="43" t="n">
        <v>362.1</v>
      </c>
      <c r="J166" s="64" t="n"/>
      <c r="K166" s="43" t="n">
        <v>113.9</v>
      </c>
      <c r="L166" s="43" t="n">
        <v>19.5</v>
      </c>
      <c r="M166" s="43" t="n">
        <v>259.8</v>
      </c>
      <c r="N166" s="43" t="n">
        <v>3</v>
      </c>
      <c r="O166" s="43" t="n">
        <v>339.8</v>
      </c>
      <c r="P166" s="43" t="n">
        <v>0.2</v>
      </c>
      <c r="Q166" s="43" t="n">
        <v>0</v>
      </c>
      <c r="R166" s="43" t="n">
        <v>0.3</v>
      </c>
      <c r="S166" s="0" t="n"/>
      <c r="T166" s="0" t="n"/>
      <c r="U166" s="0" t="n"/>
      <c r="V166" s="0" t="n"/>
      <c r="W166" s="0" t="n"/>
      <c r="X166" s="0" t="n"/>
      <c r="Y166" s="0" t="n"/>
      <c r="Z166" s="0" t="n"/>
      <c r="AA166" s="0" t="n"/>
      <c r="AB166" s="0" t="n"/>
      <c r="AC166" s="0" t="n"/>
      <c r="AD166" s="0" t="n"/>
      <c r="AE166" s="0" t="n"/>
      <c r="AF166" s="0" t="n"/>
      <c r="AG166" s="0" t="n"/>
      <c r="AH166" s="0" t="n"/>
      <c r="AI166" s="0" t="n"/>
    </row>
    <row customHeight="true" ht="18" outlineLevel="0" r="167">
      <c r="A167" s="41" t="n"/>
      <c r="B167" s="41" t="s">
        <v>35</v>
      </c>
      <c r="C167" s="48" t="s">
        <v>60</v>
      </c>
      <c r="D167" s="34" t="n">
        <v>40</v>
      </c>
      <c r="E167" s="39" t="n">
        <v>3.84</v>
      </c>
      <c r="F167" s="39" t="n">
        <v>3.16</v>
      </c>
      <c r="G167" s="39" t="n">
        <v>0.4</v>
      </c>
      <c r="H167" s="39" t="n">
        <v>19.32</v>
      </c>
      <c r="I167" s="39" t="n">
        <v>93.52</v>
      </c>
      <c r="J167" s="47" t="n"/>
      <c r="K167" s="39" t="n">
        <v>9.2</v>
      </c>
      <c r="L167" s="39" t="n">
        <v>13.2</v>
      </c>
      <c r="M167" s="39" t="n">
        <v>34.8</v>
      </c>
      <c r="N167" s="39" t="n">
        <v>0.44</v>
      </c>
      <c r="O167" s="46" t="n">
        <v>0</v>
      </c>
      <c r="P167" s="39" t="n">
        <v>0.04</v>
      </c>
      <c r="Q167" s="39" t="n">
        <v>0.09</v>
      </c>
      <c r="R167" s="39" t="n">
        <v>0.1</v>
      </c>
      <c r="S167" s="0" t="n"/>
      <c r="T167" s="0" t="n"/>
      <c r="U167" s="0" t="n"/>
      <c r="V167" s="0" t="n"/>
      <c r="W167" s="0" t="n"/>
      <c r="X167" s="0" t="n"/>
      <c r="Y167" s="0" t="n"/>
      <c r="Z167" s="0" t="n"/>
      <c r="AA167" s="0" t="n"/>
      <c r="AB167" s="0" t="n"/>
      <c r="AC167" s="0" t="n"/>
      <c r="AD167" s="0" t="n"/>
      <c r="AE167" s="0" t="n"/>
      <c r="AF167" s="0" t="n"/>
      <c r="AG167" s="0" t="n"/>
      <c r="AH167" s="0" t="n"/>
      <c r="AI167" s="0" t="n"/>
    </row>
    <row customHeight="true" ht="18" outlineLevel="0" r="168">
      <c r="A168" s="41" t="n">
        <v>376</v>
      </c>
      <c r="B168" s="41" t="s">
        <v>37</v>
      </c>
      <c r="C168" s="42" t="s">
        <v>61</v>
      </c>
      <c r="D168" s="41" t="n">
        <v>200</v>
      </c>
      <c r="E168" s="43" t="n">
        <v>1.89</v>
      </c>
      <c r="F168" s="43" t="n">
        <v>0.1</v>
      </c>
      <c r="G168" s="44" t="n">
        <v>0</v>
      </c>
      <c r="H168" s="43" t="n">
        <v>15</v>
      </c>
      <c r="I168" s="43" t="n">
        <v>60</v>
      </c>
      <c r="J168" s="64" t="n"/>
      <c r="K168" s="43" t="n">
        <v>5</v>
      </c>
      <c r="L168" s="43" t="n">
        <v>0</v>
      </c>
      <c r="M168" s="43" t="n">
        <v>0</v>
      </c>
      <c r="N168" s="43" t="n">
        <v>2</v>
      </c>
      <c r="O168" s="44" t="n">
        <v>0</v>
      </c>
      <c r="P168" s="44" t="n">
        <v>0</v>
      </c>
      <c r="Q168" s="44" t="n">
        <v>0</v>
      </c>
      <c r="R168" s="44" t="n">
        <v>0</v>
      </c>
      <c r="S168" s="56" t="n"/>
    </row>
    <row outlineLevel="0" r="169">
      <c r="A169" s="33" t="s">
        <v>41</v>
      </c>
      <c r="B169" s="51" t="s"/>
      <c r="C169" s="52" t="s"/>
      <c r="D169" s="24" t="n">
        <v>440</v>
      </c>
      <c r="E169" s="72" t="n">
        <f aca="false" ca="false" dt2D="false" dtr="false" t="normal">SUM(E166:E168)</f>
        <v>85.15</v>
      </c>
      <c r="F169" s="72" t="n">
        <f aca="false" ca="false" dt2D="false" dtr="false" t="normal">SUM(F166:F168)</f>
        <v>16.96</v>
      </c>
      <c r="G169" s="72" t="n">
        <f aca="false" ca="false" dt2D="false" dtr="false" t="normal">SUM(G166:G168)</f>
        <v>28</v>
      </c>
      <c r="H169" s="72" t="n">
        <f aca="false" ca="false" dt2D="false" dtr="false" t="normal">SUM(H166:H168)</f>
        <v>48.82</v>
      </c>
      <c r="I169" s="72" t="n">
        <f aca="false" ca="false" dt2D="false" dtr="false" t="normal">SUM(I166:I168)</f>
        <v>515.62</v>
      </c>
      <c r="J169" s="72" t="n">
        <f aca="false" ca="false" dt2D="false" dtr="false" t="normal">SUM(J166:J168)</f>
        <v>0</v>
      </c>
      <c r="K169" s="72" t="n">
        <f aca="false" ca="false" dt2D="false" dtr="false" t="normal">SUM(K166:K168)</f>
        <v>128.10000000000002</v>
      </c>
      <c r="L169" s="72" t="n">
        <f aca="false" ca="false" dt2D="false" dtr="false" t="normal">SUM(L166:L168)</f>
        <v>32.7</v>
      </c>
      <c r="M169" s="72" t="n">
        <f aca="false" ca="false" dt2D="false" dtr="false" t="normal">SUM(M166:M168)</f>
        <v>294.6</v>
      </c>
      <c r="N169" s="72" t="n">
        <f aca="false" ca="false" dt2D="false" dtr="false" t="normal">SUM(N166:N168)</f>
        <v>5.4399999999999995</v>
      </c>
      <c r="O169" s="72" t="n">
        <f aca="false" ca="false" dt2D="false" dtr="false" t="normal">SUM(O166:O168)</f>
        <v>339.8</v>
      </c>
      <c r="P169" s="72" t="n">
        <f aca="false" ca="false" dt2D="false" dtr="false" t="normal">SUM(P166:P168)</f>
        <v>0.24000000000000002</v>
      </c>
      <c r="Q169" s="72" t="n">
        <f aca="false" ca="false" dt2D="false" dtr="false" t="normal">SUM(Q166:Q168)</f>
        <v>0.09</v>
      </c>
      <c r="R169" s="72" t="n">
        <f aca="false" ca="false" dt2D="false" dtr="false" t="normal">SUM(R166:R168)</f>
        <v>0.4</v>
      </c>
    </row>
    <row customHeight="true" ht="18" outlineLevel="0" r="170">
      <c r="A170" s="20" t="s">
        <v>42</v>
      </c>
      <c r="B170" s="21" t="s"/>
      <c r="C170" s="21" t="s"/>
      <c r="D170" s="21" t="s"/>
      <c r="E170" s="21" t="s"/>
      <c r="F170" s="21" t="s"/>
      <c r="G170" s="21" t="s"/>
      <c r="H170" s="21" t="s"/>
      <c r="I170" s="21" t="s"/>
      <c r="J170" s="21" t="s"/>
      <c r="K170" s="21" t="s"/>
      <c r="L170" s="21" t="s"/>
      <c r="M170" s="21" t="s"/>
      <c r="N170" s="21" t="s"/>
      <c r="O170" s="21" t="s"/>
      <c r="P170" s="21" t="s"/>
      <c r="Q170" s="21" t="s"/>
      <c r="R170" s="22" t="s"/>
    </row>
    <row customHeight="true" ht="18" outlineLevel="0" r="171">
      <c r="A171" s="23" t="s">
        <v>13</v>
      </c>
      <c r="B171" s="24" t="s">
        <v>14</v>
      </c>
      <c r="C171" s="23" t="s">
        <v>15</v>
      </c>
      <c r="D171" s="24" t="s">
        <v>58</v>
      </c>
      <c r="E171" s="24" t="s">
        <v>17</v>
      </c>
      <c r="F171" s="23" t="s">
        <v>18</v>
      </c>
      <c r="G171" s="23" t="s">
        <v>19</v>
      </c>
      <c r="H171" s="23" t="s">
        <v>20</v>
      </c>
      <c r="I171" s="24" t="s">
        <v>21</v>
      </c>
      <c r="J171" s="26" t="n"/>
      <c r="K171" s="27" t="s">
        <v>22</v>
      </c>
      <c r="L171" s="27" t="n"/>
      <c r="M171" s="27" t="n"/>
      <c r="N171" s="27" t="n"/>
      <c r="O171" s="24" t="s">
        <v>23</v>
      </c>
      <c r="P171" s="28" t="s"/>
      <c r="Q171" s="28" t="s"/>
      <c r="R171" s="29" t="s"/>
    </row>
    <row customHeight="true" ht="15" outlineLevel="0" r="172">
      <c r="A172" s="30" t="s"/>
      <c r="B172" s="31" t="s"/>
      <c r="C172" s="30" t="s"/>
      <c r="D172" s="31" t="s"/>
      <c r="E172" s="31" t="s"/>
      <c r="F172" s="30" t="s"/>
      <c r="G172" s="30" t="s"/>
      <c r="H172" s="30" t="s"/>
      <c r="I172" s="31" t="s"/>
      <c r="J172" s="26" t="n"/>
      <c r="K172" s="24" t="s">
        <v>24</v>
      </c>
      <c r="L172" s="33" t="s">
        <v>25</v>
      </c>
      <c r="M172" s="33" t="s">
        <v>26</v>
      </c>
      <c r="N172" s="33" t="s">
        <v>27</v>
      </c>
      <c r="O172" s="33" t="s">
        <v>28</v>
      </c>
      <c r="P172" s="33" t="s">
        <v>29</v>
      </c>
      <c r="Q172" s="33" t="s">
        <v>30</v>
      </c>
      <c r="R172" s="33" t="s">
        <v>31</v>
      </c>
    </row>
    <row customFormat="true" customHeight="true" ht="17.25" outlineLevel="0" r="173" s="57">
      <c r="A173" s="58" t="n">
        <v>52</v>
      </c>
      <c r="B173" s="58" t="s">
        <v>32</v>
      </c>
      <c r="C173" s="59" t="s">
        <v>43</v>
      </c>
      <c r="D173" s="58" t="n">
        <v>60</v>
      </c>
      <c r="E173" s="58" t="n">
        <v>5.86</v>
      </c>
      <c r="F173" s="60" t="n">
        <v>1</v>
      </c>
      <c r="G173" s="60" t="n">
        <v>3.6</v>
      </c>
      <c r="H173" s="60" t="n">
        <v>6.6</v>
      </c>
      <c r="I173" s="60" t="n">
        <v>62.4</v>
      </c>
      <c r="J173" s="60" t="n"/>
      <c r="K173" s="60" t="n">
        <v>21.1</v>
      </c>
      <c r="L173" s="60" t="n">
        <v>12.5</v>
      </c>
      <c r="M173" s="60" t="n">
        <v>24.6</v>
      </c>
      <c r="N173" s="60" t="n">
        <v>0.8</v>
      </c>
      <c r="O173" s="61" t="n">
        <v>0</v>
      </c>
      <c r="P173" s="60" t="n">
        <v>0</v>
      </c>
      <c r="Q173" s="60" t="n">
        <v>0.1</v>
      </c>
      <c r="R173" s="60" t="n">
        <v>5.7</v>
      </c>
      <c r="S173" s="62" t="n"/>
      <c r="T173" s="62" t="n"/>
      <c r="U173" s="62" t="n"/>
      <c r="V173" s="62" t="n"/>
      <c r="W173" s="62" t="n"/>
      <c r="X173" s="62" t="n"/>
      <c r="Y173" s="62" t="n"/>
      <c r="Z173" s="62" t="n"/>
      <c r="AA173" s="62" t="n"/>
      <c r="AB173" s="62" t="n"/>
      <c r="AC173" s="62" t="n"/>
      <c r="AD173" s="62" t="n"/>
      <c r="AE173" s="62" t="n"/>
      <c r="AF173" s="62" t="n"/>
      <c r="AG173" s="62" t="n"/>
      <c r="AH173" s="62" t="n"/>
      <c r="AI173" s="62" t="n"/>
      <c r="AJ173" s="62" t="n"/>
      <c r="AK173" s="62" t="n"/>
      <c r="AL173" s="62" t="n"/>
      <c r="AM173" s="62" t="n"/>
      <c r="AN173" s="62" t="n"/>
      <c r="AO173" s="62" t="n"/>
      <c r="AP173" s="62" t="n"/>
      <c r="AQ173" s="62" t="n"/>
      <c r="AR173" s="62" t="n"/>
      <c r="AS173" s="62" t="n"/>
      <c r="AT173" s="62" t="n"/>
      <c r="AU173" s="62" t="n"/>
      <c r="AV173" s="62" t="n"/>
      <c r="AW173" s="62" t="n"/>
    </row>
    <row customHeight="true" ht="32.25" outlineLevel="0" r="174">
      <c r="A174" s="41" t="n">
        <v>103</v>
      </c>
      <c r="B174" s="41" t="s">
        <v>35</v>
      </c>
      <c r="C174" s="63" t="s">
        <v>109</v>
      </c>
      <c r="D174" s="34" t="n">
        <v>200</v>
      </c>
      <c r="E174" s="119" t="n">
        <v>8.06</v>
      </c>
      <c r="F174" s="43" t="n">
        <v>2.15</v>
      </c>
      <c r="G174" s="43" t="n">
        <v>2.27</v>
      </c>
      <c r="H174" s="41" t="n">
        <v>13.96</v>
      </c>
      <c r="I174" s="119" t="n">
        <v>94.6</v>
      </c>
      <c r="J174" s="42" t="n"/>
      <c r="K174" s="43" t="n">
        <v>23.36</v>
      </c>
      <c r="L174" s="43" t="n">
        <v>21.82</v>
      </c>
      <c r="M174" s="43" t="n">
        <v>54.06</v>
      </c>
      <c r="N174" s="43" t="n">
        <v>0.9</v>
      </c>
      <c r="O174" s="44" t="n">
        <v>0</v>
      </c>
      <c r="P174" s="41" t="n">
        <v>0.09</v>
      </c>
      <c r="Q174" s="43" t="n">
        <v>0.946</v>
      </c>
      <c r="R174" s="43" t="n">
        <v>6.6</v>
      </c>
    </row>
    <row customHeight="true" ht="18" outlineLevel="0" r="175">
      <c r="A175" s="41" t="n">
        <v>229</v>
      </c>
      <c r="B175" s="41" t="s">
        <v>37</v>
      </c>
      <c r="C175" s="87" t="s">
        <v>110</v>
      </c>
      <c r="D175" s="41" t="n">
        <v>120</v>
      </c>
      <c r="E175" s="43" t="n">
        <v>32.97</v>
      </c>
      <c r="F175" s="43" t="n">
        <v>10.92</v>
      </c>
      <c r="G175" s="43" t="n">
        <v>5.76</v>
      </c>
      <c r="H175" s="43" t="n">
        <v>5.76</v>
      </c>
      <c r="I175" s="65" t="n">
        <v>118.8</v>
      </c>
      <c r="J175" s="90" t="n"/>
      <c r="K175" s="43" t="n">
        <v>42.59</v>
      </c>
      <c r="L175" s="43" t="n">
        <v>40.97</v>
      </c>
      <c r="M175" s="43" t="n">
        <v>155.53</v>
      </c>
      <c r="N175" s="43" t="n">
        <v>0.79</v>
      </c>
      <c r="O175" s="43" t="n">
        <v>1.82</v>
      </c>
      <c r="P175" s="43" t="n">
        <v>6.24</v>
      </c>
      <c r="Q175" s="43" t="n">
        <v>0.96</v>
      </c>
      <c r="R175" s="43" t="n">
        <v>2.88</v>
      </c>
      <c r="S175" s="40" t="n"/>
    </row>
    <row customHeight="true" ht="17.25" outlineLevel="0" r="176">
      <c r="A176" s="41" t="n">
        <v>304</v>
      </c>
      <c r="B176" s="41" t="s">
        <v>39</v>
      </c>
      <c r="C176" s="42" t="s">
        <v>111</v>
      </c>
      <c r="D176" s="41" t="n">
        <v>150</v>
      </c>
      <c r="E176" s="43" t="n">
        <v>16.5</v>
      </c>
      <c r="F176" s="43" t="n">
        <v>3.8</v>
      </c>
      <c r="G176" s="43" t="n">
        <v>6.1</v>
      </c>
      <c r="H176" s="43" t="n">
        <v>41.4</v>
      </c>
      <c r="I176" s="43" t="n">
        <v>235.7</v>
      </c>
      <c r="J176" s="92" t="n"/>
      <c r="K176" s="43" t="n">
        <v>140.8</v>
      </c>
      <c r="L176" s="43" t="n">
        <v>115.2</v>
      </c>
      <c r="M176" s="43" t="n">
        <v>392.1</v>
      </c>
      <c r="N176" s="43" t="n">
        <v>3.6</v>
      </c>
      <c r="O176" s="43" t="n">
        <v>0.1</v>
      </c>
      <c r="P176" s="43" t="n">
        <v>42.8</v>
      </c>
      <c r="Q176" s="43" t="n">
        <v>4.5</v>
      </c>
      <c r="R176" s="110" t="n">
        <v>0</v>
      </c>
      <c r="S176" s="40" t="n"/>
    </row>
    <row customHeight="true" ht="18" outlineLevel="0" r="177">
      <c r="A177" s="41" t="n">
        <v>349</v>
      </c>
      <c r="B177" s="41" t="s">
        <v>48</v>
      </c>
      <c r="C177" s="63" t="s">
        <v>112</v>
      </c>
      <c r="D177" s="41" t="n">
        <v>200</v>
      </c>
      <c r="E177" s="43" t="n">
        <v>7.02</v>
      </c>
      <c r="F177" s="43" t="n">
        <v>0.6</v>
      </c>
      <c r="G177" s="43" t="n">
        <v>0.09</v>
      </c>
      <c r="H177" s="43" t="n">
        <v>32.01</v>
      </c>
      <c r="I177" s="43" t="n">
        <v>132.8</v>
      </c>
      <c r="J177" s="64" t="n"/>
      <c r="K177" s="43" t="n">
        <v>32.48</v>
      </c>
      <c r="L177" s="43" t="n">
        <v>17.46</v>
      </c>
      <c r="M177" s="43" t="n">
        <v>23.44</v>
      </c>
      <c r="N177" s="43" t="n">
        <v>0.7</v>
      </c>
      <c r="O177" s="44" t="n">
        <v>0</v>
      </c>
      <c r="P177" s="43" t="n">
        <v>0.02</v>
      </c>
      <c r="Q177" s="43" t="n">
        <v>0.26</v>
      </c>
      <c r="R177" s="43" t="n">
        <v>0.73</v>
      </c>
      <c r="S177" s="40" t="n"/>
    </row>
    <row customFormat="true" customHeight="true" ht="18" outlineLevel="0" r="178" s="120">
      <c r="A178" s="41" t="n"/>
      <c r="B178" s="58" t="s">
        <v>50</v>
      </c>
      <c r="C178" s="63" t="s">
        <v>49</v>
      </c>
      <c r="D178" s="41" t="n">
        <v>30</v>
      </c>
      <c r="E178" s="43" t="n">
        <v>2.4</v>
      </c>
      <c r="F178" s="43" t="n">
        <v>1.68</v>
      </c>
      <c r="G178" s="43" t="n">
        <v>0.33</v>
      </c>
      <c r="H178" s="43" t="n">
        <v>14.82</v>
      </c>
      <c r="I178" s="43" t="n">
        <v>68.97</v>
      </c>
      <c r="J178" s="64" t="n"/>
      <c r="K178" s="43" t="n">
        <v>6.9</v>
      </c>
      <c r="L178" s="43" t="n">
        <v>7.5</v>
      </c>
      <c r="M178" s="43" t="n">
        <v>31.8</v>
      </c>
      <c r="N178" s="43" t="n">
        <v>0.93</v>
      </c>
      <c r="O178" s="44" t="n">
        <v>0</v>
      </c>
      <c r="P178" s="43" t="n">
        <v>0.03</v>
      </c>
      <c r="Q178" s="44" t="n">
        <v>0</v>
      </c>
      <c r="R178" s="44" t="n">
        <v>0</v>
      </c>
      <c r="S178" s="55" t="n"/>
      <c r="T178" s="0" t="n"/>
      <c r="U178" s="0" t="n"/>
      <c r="V178" s="0" t="n"/>
      <c r="W178" s="0" t="n"/>
      <c r="X178" s="0" t="n"/>
      <c r="Y178" s="0" t="n"/>
      <c r="Z178" s="0" t="n"/>
      <c r="AA178" s="0" t="n"/>
      <c r="AB178" s="0" t="n"/>
      <c r="AC178" s="0" t="n"/>
      <c r="AD178" s="0" t="n"/>
      <c r="AE178" s="0" t="n"/>
      <c r="AF178" s="0" t="n"/>
      <c r="AG178" s="0" t="n"/>
      <c r="AH178" s="0" t="n"/>
      <c r="AI178" s="0" t="n"/>
      <c r="AJ178" s="0" t="n"/>
      <c r="AK178" s="0" t="n"/>
      <c r="AL178" s="0" t="n"/>
      <c r="AM178" s="0" t="n"/>
      <c r="AN178" s="0" t="n"/>
      <c r="AO178" s="0" t="n"/>
      <c r="AP178" s="0" t="n"/>
      <c r="AQ178" s="0" t="n"/>
      <c r="AR178" s="0" t="n"/>
      <c r="AS178" s="0" t="n"/>
      <c r="AT178" s="0" t="n"/>
      <c r="AU178" s="0" t="n"/>
      <c r="AV178" s="0" t="n"/>
      <c r="AW178" s="0" t="n"/>
    </row>
    <row customFormat="true" customHeight="true" ht="18" outlineLevel="0" r="179" s="120">
      <c r="A179" s="41" t="n"/>
      <c r="B179" s="41" t="s">
        <v>70</v>
      </c>
      <c r="C179" s="42" t="s">
        <v>51</v>
      </c>
      <c r="D179" s="41" t="n">
        <v>30</v>
      </c>
      <c r="E179" s="39" t="n">
        <v>2.88</v>
      </c>
      <c r="F179" s="43" t="n">
        <v>2.37</v>
      </c>
      <c r="G179" s="43" t="n">
        <v>0.3</v>
      </c>
      <c r="H179" s="43" t="n">
        <v>14.49</v>
      </c>
      <c r="I179" s="43" t="n">
        <v>70.14</v>
      </c>
      <c r="J179" s="64" t="n"/>
      <c r="K179" s="43" t="n">
        <v>6.9</v>
      </c>
      <c r="L179" s="43" t="n">
        <v>9.9</v>
      </c>
      <c r="M179" s="43" t="n">
        <v>26.1</v>
      </c>
      <c r="N179" s="43" t="n">
        <v>0.33</v>
      </c>
      <c r="O179" s="44" t="n">
        <v>0</v>
      </c>
      <c r="P179" s="43" t="n">
        <v>0.03</v>
      </c>
      <c r="Q179" s="44" t="n">
        <v>0</v>
      </c>
      <c r="R179" s="44" t="n">
        <v>0</v>
      </c>
      <c r="S179" s="40" t="n"/>
      <c r="T179" s="0" t="n"/>
      <c r="U179" s="0" t="n"/>
      <c r="V179" s="0" t="n"/>
      <c r="W179" s="0" t="n"/>
      <c r="X179" s="0" t="n"/>
      <c r="Y179" s="0" t="n"/>
      <c r="Z179" s="0" t="n"/>
      <c r="AA179" s="0" t="n"/>
      <c r="AB179" s="0" t="n"/>
      <c r="AC179" s="0" t="n"/>
      <c r="AD179" s="0" t="n"/>
      <c r="AE179" s="0" t="n"/>
      <c r="AF179" s="0" t="n"/>
      <c r="AG179" s="0" t="n"/>
      <c r="AH179" s="0" t="n"/>
      <c r="AI179" s="0" t="n"/>
      <c r="AJ179" s="0" t="n"/>
      <c r="AK179" s="0" t="n"/>
      <c r="AL179" s="0" t="n"/>
      <c r="AM179" s="0" t="n"/>
      <c r="AN179" s="0" t="n"/>
      <c r="AO179" s="0" t="n"/>
      <c r="AP179" s="0" t="n"/>
      <c r="AQ179" s="0" t="n"/>
      <c r="AR179" s="0" t="n"/>
      <c r="AS179" s="0" t="n"/>
      <c r="AT179" s="0" t="n"/>
      <c r="AU179" s="0" t="n"/>
      <c r="AV179" s="0" t="n"/>
      <c r="AW179" s="0" t="n"/>
    </row>
    <row customHeight="true" ht="18" outlineLevel="0" r="180">
      <c r="A180" s="33" t="s">
        <v>41</v>
      </c>
      <c r="B180" s="51" t="s"/>
      <c r="C180" s="52" t="s"/>
      <c r="D180" s="24" t="n">
        <v>790</v>
      </c>
      <c r="E180" s="54" t="n">
        <f aca="false" ca="false" dt2D="false" dtr="false" t="normal">SUM(E173:E179)</f>
        <v>75.69</v>
      </c>
      <c r="F180" s="54" t="n">
        <f aca="false" ca="false" dt2D="false" dtr="false" t="normal">SUM(F173:F179)</f>
        <v>22.520000000000003</v>
      </c>
      <c r="G180" s="54" t="n">
        <f aca="false" ca="false" dt2D="false" dtr="false" t="normal">SUM(G173:G179)</f>
        <v>18.449999999999996</v>
      </c>
      <c r="H180" s="54" t="n">
        <f aca="false" ca="false" dt2D="false" dtr="false" t="normal">SUM(H173:H179)</f>
        <v>129.04</v>
      </c>
      <c r="I180" s="54" t="n">
        <f aca="false" ca="false" dt2D="false" dtr="false" t="normal">SUM(I173:I179)</f>
        <v>783.41</v>
      </c>
      <c r="J180" s="54" t="n">
        <f aca="false" ca="false" dt2D="false" dtr="false" t="normal">SUM(J173:J179)</f>
        <v>0</v>
      </c>
      <c r="K180" s="54" t="n">
        <f aca="false" ca="false" dt2D="false" dtr="false" t="normal">SUM(K173:K179)</f>
        <v>274.13</v>
      </c>
      <c r="L180" s="54" t="n">
        <f aca="false" ca="false" dt2D="false" dtr="false" t="normal">SUM(L173:L179)</f>
        <v>225.35000000000002</v>
      </c>
      <c r="M180" s="54" t="n">
        <f aca="false" ca="false" dt2D="false" dtr="false" t="normal">SUM(M173:M179)</f>
        <v>707.63</v>
      </c>
      <c r="N180" s="54" t="n">
        <f aca="false" ca="false" dt2D="false" dtr="false" t="normal">SUM(N173:N179)</f>
        <v>8.049999999999999</v>
      </c>
      <c r="O180" s="54" t="n">
        <f aca="false" ca="false" dt2D="false" dtr="false" t="normal">SUM(O173:O179)</f>
        <v>1.9200000000000002</v>
      </c>
      <c r="P180" s="54" t="n">
        <f aca="false" ca="false" dt2D="false" dtr="false" t="normal">SUM(P173:P179)</f>
        <v>49.21</v>
      </c>
      <c r="Q180" s="54" t="n">
        <f aca="false" ca="false" dt2D="false" dtr="false" t="normal">SUM(Q173:Q179)</f>
        <v>6.766</v>
      </c>
      <c r="R180" s="54" t="n">
        <f aca="false" ca="false" dt2D="false" dtr="false" t="normal">SUM(R173:R179)</f>
        <v>15.91</v>
      </c>
    </row>
    <row customHeight="true" ht="18" outlineLevel="0" r="181">
      <c r="A181" s="69" t="s">
        <v>52</v>
      </c>
      <c r="B181" s="70" t="s"/>
      <c r="C181" s="70" t="s"/>
      <c r="D181" s="71" t="s"/>
      <c r="E181" s="72" t="n">
        <f aca="false" ca="false" dt2D="false" dtr="false" t="normal">E169+E180</f>
        <v>160.84</v>
      </c>
      <c r="F181" s="72" t="n">
        <f aca="false" ca="false" dt2D="false" dtr="false" t="normal">F169+F180</f>
        <v>39.480000000000004</v>
      </c>
      <c r="G181" s="72" t="n">
        <f aca="false" ca="false" dt2D="false" dtr="false" t="normal">G169+G180</f>
        <v>46.449999999999996</v>
      </c>
      <c r="H181" s="72" t="n">
        <f aca="false" ca="false" dt2D="false" dtr="false" t="normal">H169+H180</f>
        <v>177.85999999999999</v>
      </c>
      <c r="I181" s="72" t="n">
        <f aca="false" ca="false" dt2D="false" dtr="false" t="normal">I169+I180</f>
        <v>1299.03</v>
      </c>
      <c r="J181" s="64" t="n"/>
      <c r="K181" s="72" t="n">
        <f aca="false" ca="false" dt2D="false" dtr="false" t="normal">K169+K180</f>
        <v>402.23</v>
      </c>
      <c r="L181" s="72" t="n">
        <f aca="false" ca="false" dt2D="false" dtr="false" t="normal">L169+L180</f>
        <v>258.05</v>
      </c>
      <c r="M181" s="72" t="n">
        <f aca="false" ca="false" dt2D="false" dtr="false" t="normal">M169+M180</f>
        <v>1002.23</v>
      </c>
      <c r="N181" s="72" t="n">
        <f aca="false" ca="false" dt2D="false" dtr="false" t="normal">N169+N180</f>
        <v>13.489999999999998</v>
      </c>
      <c r="O181" s="72" t="n">
        <f aca="false" ca="false" dt2D="false" dtr="false" t="normal">O169+O180</f>
        <v>341.72</v>
      </c>
      <c r="P181" s="72" t="n">
        <f aca="false" ca="false" dt2D="false" dtr="false" t="normal">P169+P180</f>
        <v>49.45</v>
      </c>
      <c r="Q181" s="72" t="n">
        <f aca="false" ca="false" dt2D="false" dtr="false" t="normal">Q169+Q180</f>
        <v>6.856</v>
      </c>
      <c r="R181" s="72" t="n">
        <f aca="false" ca="false" dt2D="false" dtr="false" t="normal">R169+R180</f>
        <v>16.31</v>
      </c>
    </row>
    <row outlineLevel="0" r="182">
      <c r="A182" s="73" t="n"/>
      <c r="B182" s="73" t="n"/>
      <c r="C182" s="73" t="n"/>
      <c r="D182" s="73" t="n"/>
      <c r="E182" s="74" t="n"/>
      <c r="F182" s="74" t="n"/>
      <c r="G182" s="74" t="n"/>
      <c r="H182" s="74" t="n"/>
      <c r="I182" s="74" t="n"/>
      <c r="J182" s="77" t="n"/>
      <c r="K182" s="74" t="n"/>
      <c r="L182" s="74" t="n"/>
      <c r="M182" s="74" t="n"/>
      <c r="N182" s="94" t="n"/>
      <c r="O182" s="74" t="n"/>
      <c r="P182" s="94" t="n"/>
      <c r="Q182" s="94" t="n"/>
      <c r="R182" s="74" t="n"/>
    </row>
    <row outlineLevel="0" r="183">
      <c r="A183" s="73" t="n"/>
      <c r="B183" s="73" t="n"/>
      <c r="C183" s="73" t="n"/>
      <c r="D183" s="73" t="n"/>
      <c r="E183" s="74" t="n"/>
      <c r="F183" s="74" t="n"/>
      <c r="G183" s="74" t="n"/>
      <c r="H183" s="74" t="n"/>
      <c r="I183" s="74" t="n"/>
      <c r="J183" s="77" t="n"/>
      <c r="K183" s="74" t="n"/>
      <c r="L183" s="74" t="n"/>
      <c r="M183" s="74" t="n"/>
      <c r="N183" s="94" t="n"/>
      <c r="O183" s="74" t="n"/>
      <c r="P183" s="94" t="n"/>
      <c r="Q183" s="94" t="n"/>
      <c r="R183" s="74" t="n"/>
    </row>
    <row outlineLevel="0" r="184">
      <c r="A184" s="73" t="n"/>
      <c r="B184" s="73" t="n"/>
      <c r="C184" s="73" t="n"/>
      <c r="D184" s="73" t="n"/>
      <c r="E184" s="74" t="n"/>
      <c r="F184" s="74" t="n"/>
      <c r="G184" s="74" t="n"/>
      <c r="H184" s="74" t="n"/>
      <c r="I184" s="74" t="n"/>
      <c r="J184" s="77" t="n"/>
      <c r="K184" s="74" t="n"/>
      <c r="L184" s="74" t="n"/>
      <c r="M184" s="74" t="n"/>
      <c r="N184" s="94" t="n"/>
      <c r="O184" s="74" t="n"/>
      <c r="P184" s="94" t="n"/>
      <c r="Q184" s="94" t="n"/>
      <c r="R184" s="74" t="n"/>
    </row>
    <row ht="15" outlineLevel="0" r="185">
      <c r="A185" s="1" t="s">
        <v>0</v>
      </c>
      <c r="B185" s="1" t="s"/>
      <c r="C185" s="1" t="s"/>
      <c r="D185" s="73" t="n"/>
      <c r="E185" s="74" t="n"/>
      <c r="F185" s="74" t="n"/>
      <c r="G185" s="74" t="n"/>
      <c r="H185" s="74" t="n"/>
      <c r="I185" s="74" t="n"/>
      <c r="J185" s="77" t="n"/>
      <c r="K185" s="78" t="s">
        <v>113</v>
      </c>
      <c r="L185" s="78" t="s"/>
      <c r="M185" s="78" t="s"/>
      <c r="N185" s="78" t="s"/>
      <c r="O185" s="78" t="s"/>
      <c r="P185" s="78" t="s"/>
      <c r="Q185" s="78" t="s"/>
      <c r="R185" s="78" t="s"/>
      <c r="S185" s="78" t="s"/>
      <c r="T185" s="78" t="s"/>
    </row>
    <row outlineLevel="0" r="186">
      <c r="A186" s="80" t="s">
        <v>2</v>
      </c>
      <c r="B186" s="80" t="s"/>
      <c r="C186" s="80" t="s"/>
      <c r="D186" s="73" t="n"/>
      <c r="E186" s="74" t="n"/>
      <c r="F186" s="74" t="n"/>
      <c r="G186" s="74" t="n"/>
      <c r="H186" s="74" t="n"/>
      <c r="I186" s="74" t="n"/>
      <c r="J186" s="77" t="n"/>
      <c r="K186" s="118" t="s">
        <v>105</v>
      </c>
      <c r="L186" s="118" t="s"/>
      <c r="M186" s="118" t="s"/>
      <c r="N186" s="118" t="s"/>
      <c r="O186" s="118" t="s"/>
      <c r="P186" s="118" t="s"/>
      <c r="Q186" s="118" t="s"/>
      <c r="R186" s="118" t="s"/>
      <c r="S186" s="118" t="s"/>
      <c r="T186" s="118" t="s"/>
    </row>
    <row outlineLevel="0" r="187">
      <c r="A187" s="121" t="s">
        <v>85</v>
      </c>
      <c r="B187" s="121" t="s"/>
      <c r="C187" s="121" t="s"/>
      <c r="D187" s="73" t="n"/>
      <c r="E187" s="74" t="n"/>
      <c r="F187" s="74" t="n"/>
      <c r="G187" s="74" t="n"/>
      <c r="H187" s="74" t="n"/>
      <c r="I187" s="74" t="n"/>
      <c r="J187" s="77" t="n"/>
      <c r="K187" s="81" t="s">
        <v>106</v>
      </c>
      <c r="L187" s="81" t="s"/>
      <c r="M187" s="81" t="s"/>
      <c r="N187" s="81" t="s"/>
      <c r="O187" s="81" t="s"/>
      <c r="P187" s="81" t="s"/>
      <c r="Q187" s="81" t="s"/>
      <c r="R187" s="81" t="s"/>
    </row>
    <row outlineLevel="0" r="188">
      <c r="A188" s="80" t="s">
        <v>6</v>
      </c>
      <c r="B188" s="80" t="s"/>
      <c r="C188" s="80" t="s"/>
      <c r="D188" s="73" t="n"/>
      <c r="E188" s="74" t="n"/>
      <c r="F188" s="74" t="n"/>
      <c r="G188" s="74" t="n"/>
      <c r="H188" s="74" t="n"/>
      <c r="I188" s="74" t="n"/>
      <c r="J188" s="77" t="n"/>
      <c r="K188" s="81" t="s">
        <v>56</v>
      </c>
      <c r="L188" s="81" t="s"/>
      <c r="M188" s="81" t="s"/>
      <c r="N188" s="81" t="s"/>
      <c r="O188" s="81" t="s"/>
      <c r="P188" s="81" t="s"/>
      <c r="Q188" s="81" t="s"/>
      <c r="R188" s="81" t="s"/>
    </row>
    <row ht="18.75" outlineLevel="0" r="189">
      <c r="A189" s="14" t="s">
        <v>8</v>
      </c>
      <c r="B189" s="14" t="s"/>
      <c r="C189" s="14" t="s"/>
      <c r="D189" s="14" t="s"/>
      <c r="E189" s="14" t="s"/>
      <c r="F189" s="14" t="s"/>
      <c r="G189" s="14" t="s"/>
      <c r="H189" s="14" t="s"/>
      <c r="I189" s="14" t="s"/>
      <c r="J189" s="14" t="s"/>
      <c r="K189" s="14" t="s"/>
      <c r="L189" s="14" t="s"/>
      <c r="M189" s="14" t="s"/>
      <c r="N189" s="14" t="s"/>
      <c r="O189" s="14" t="s"/>
      <c r="P189" s="14" t="s"/>
      <c r="Q189" s="14" t="s"/>
      <c r="R189" s="14" t="s"/>
    </row>
    <row ht="15.75" outlineLevel="0" r="190">
      <c r="A190" s="15" t="s">
        <v>9</v>
      </c>
      <c r="B190" s="15" t="s"/>
      <c r="C190" s="15" t="s"/>
      <c r="D190" s="15" t="s"/>
      <c r="E190" s="15" t="s"/>
      <c r="F190" s="15" t="s"/>
      <c r="G190" s="15" t="s"/>
      <c r="H190" s="15" t="s"/>
      <c r="I190" s="15" t="s"/>
      <c r="J190" s="15" t="s"/>
      <c r="K190" s="15" t="s"/>
      <c r="L190" s="15" t="s"/>
      <c r="M190" s="15" t="s"/>
      <c r="N190" s="15" t="s"/>
      <c r="O190" s="15" t="s"/>
      <c r="P190" s="15" t="s"/>
      <c r="Q190" s="15" t="s"/>
      <c r="R190" s="15" t="s"/>
    </row>
    <row ht="15.75" outlineLevel="0" r="191">
      <c r="A191" s="16" t="s">
        <v>10</v>
      </c>
      <c r="B191" s="16" t="s"/>
      <c r="C191" s="16" t="s"/>
      <c r="D191" s="16" t="s"/>
      <c r="E191" s="16" t="s"/>
      <c r="F191" s="16" t="s"/>
      <c r="G191" s="16" t="s"/>
      <c r="H191" s="16" t="s"/>
      <c r="I191" s="16" t="s"/>
      <c r="J191" s="16" t="s"/>
      <c r="K191" s="16" t="s"/>
      <c r="L191" s="16" t="s"/>
      <c r="M191" s="16" t="s"/>
      <c r="N191" s="16" t="s"/>
      <c r="O191" s="16" t="s"/>
      <c r="P191" s="16" t="s"/>
      <c r="Q191" s="16" t="s"/>
      <c r="R191" s="16" t="s"/>
    </row>
    <row customHeight="true" ht="18" outlineLevel="0" r="192">
      <c r="A192" s="82" t="s">
        <v>114</v>
      </c>
      <c r="B192" s="83" t="s"/>
      <c r="C192" s="83" t="s"/>
      <c r="D192" s="83" t="s"/>
      <c r="E192" s="83" t="s"/>
      <c r="F192" s="83" t="s"/>
      <c r="G192" s="83" t="s"/>
      <c r="H192" s="83" t="s"/>
      <c r="I192" s="83" t="s"/>
      <c r="J192" s="83" t="s"/>
      <c r="K192" s="83" t="s"/>
      <c r="L192" s="83" t="s"/>
      <c r="M192" s="83" t="s"/>
      <c r="N192" s="83" t="s"/>
      <c r="O192" s="83" t="s"/>
      <c r="P192" s="83" t="s"/>
      <c r="Q192" s="83" t="s"/>
      <c r="R192" s="84" t="s"/>
    </row>
    <row customHeight="true" ht="18.75" outlineLevel="0" r="193">
      <c r="A193" s="20" t="s">
        <v>12</v>
      </c>
      <c r="B193" s="21" t="s"/>
      <c r="C193" s="21" t="s"/>
      <c r="D193" s="21" t="s"/>
      <c r="E193" s="21" t="s"/>
      <c r="F193" s="21" t="s"/>
      <c r="G193" s="21" t="s"/>
      <c r="H193" s="21" t="s"/>
      <c r="I193" s="21" t="s"/>
      <c r="J193" s="21" t="s"/>
      <c r="K193" s="21" t="s"/>
      <c r="L193" s="21" t="s"/>
      <c r="M193" s="21" t="s"/>
      <c r="N193" s="21" t="s"/>
      <c r="O193" s="21" t="s"/>
      <c r="P193" s="21" t="s"/>
      <c r="Q193" s="21" t="s"/>
      <c r="R193" s="22" t="s"/>
    </row>
    <row customHeight="true" ht="18" outlineLevel="0" r="194">
      <c r="A194" s="23" t="s">
        <v>13</v>
      </c>
      <c r="B194" s="24" t="s">
        <v>14</v>
      </c>
      <c r="C194" s="23" t="s">
        <v>15</v>
      </c>
      <c r="D194" s="24" t="s">
        <v>58</v>
      </c>
      <c r="E194" s="24" t="s">
        <v>17</v>
      </c>
      <c r="F194" s="23" t="s">
        <v>18</v>
      </c>
      <c r="G194" s="23" t="s">
        <v>19</v>
      </c>
      <c r="H194" s="23" t="s">
        <v>20</v>
      </c>
      <c r="I194" s="24" t="s">
        <v>21</v>
      </c>
      <c r="J194" s="26" t="n"/>
      <c r="K194" s="27" t="s">
        <v>22</v>
      </c>
      <c r="L194" s="27" t="n"/>
      <c r="M194" s="27" t="n"/>
      <c r="N194" s="27" t="n"/>
      <c r="O194" s="24" t="s">
        <v>23</v>
      </c>
      <c r="P194" s="28" t="s"/>
      <c r="Q194" s="28" t="s"/>
      <c r="R194" s="29" t="s"/>
    </row>
    <row customHeight="true" ht="15" outlineLevel="0" r="195">
      <c r="A195" s="30" t="s"/>
      <c r="B195" s="31" t="s"/>
      <c r="C195" s="30" t="s"/>
      <c r="D195" s="31" t="s"/>
      <c r="E195" s="31" t="s"/>
      <c r="F195" s="30" t="s"/>
      <c r="G195" s="30" t="s"/>
      <c r="H195" s="30" t="s"/>
      <c r="I195" s="31" t="s"/>
      <c r="J195" s="26" t="n"/>
      <c r="K195" s="24" t="s">
        <v>24</v>
      </c>
      <c r="L195" s="33" t="s">
        <v>25</v>
      </c>
      <c r="M195" s="33" t="s">
        <v>26</v>
      </c>
      <c r="N195" s="33" t="s">
        <v>27</v>
      </c>
      <c r="O195" s="33" t="s">
        <v>28</v>
      </c>
      <c r="P195" s="33" t="s">
        <v>29</v>
      </c>
      <c r="Q195" s="33" t="s">
        <v>30</v>
      </c>
      <c r="R195" s="33" t="s">
        <v>31</v>
      </c>
    </row>
    <row customHeight="true" ht="18" outlineLevel="0" r="196">
      <c r="A196" s="41" t="n">
        <v>219</v>
      </c>
      <c r="B196" s="41" t="s">
        <v>32</v>
      </c>
      <c r="C196" s="97" t="s">
        <v>115</v>
      </c>
      <c r="D196" s="34" t="s">
        <v>116</v>
      </c>
      <c r="E196" s="43" t="n">
        <v>83</v>
      </c>
      <c r="F196" s="43" t="n">
        <f aca="false" ca="false" dt2D="false" dtr="false" t="normal">10.8*150/70</f>
        <v>23.142857142857142</v>
      </c>
      <c r="G196" s="43" t="n">
        <f aca="false" ca="false" dt2D="false" dtr="false" t="normal">8.97*150/70</f>
        <v>19.22142857142857</v>
      </c>
      <c r="H196" s="43" t="n">
        <f aca="false" ca="false" dt2D="false" dtr="false" t="normal">17.14*150/70</f>
        <v>36.72857142857143</v>
      </c>
      <c r="I196" s="43" t="n">
        <f aca="false" ca="false" dt2D="false" dtr="false" t="normal">193*150/70</f>
        <v>413.57142857142856</v>
      </c>
      <c r="J196" s="42" t="n"/>
      <c r="K196" s="43" t="n">
        <f aca="false" ca="false" dt2D="false" dtr="false" t="normal">140.7*150/70</f>
        <v>301.5</v>
      </c>
      <c r="L196" s="43" t="n">
        <f aca="false" ca="false" dt2D="false" dtr="false" t="normal">18.34*150/70</f>
        <v>39.3</v>
      </c>
      <c r="M196" s="43" t="n">
        <f aca="false" ca="false" dt2D="false" dtr="false" t="normal">156.88*150/70</f>
        <v>336.1714285714286</v>
      </c>
      <c r="N196" s="43" t="n">
        <f aca="false" ca="false" dt2D="false" dtr="false" t="normal">0.38*150/70</f>
        <v>0.8142857142857143</v>
      </c>
      <c r="O196" s="43" t="n">
        <f aca="false" ca="false" dt2D="false" dtr="false" t="normal">36.9*150/70</f>
        <v>79.07142857142857</v>
      </c>
      <c r="P196" s="43" t="n">
        <v>0.042</v>
      </c>
      <c r="Q196" s="43" t="n">
        <v>0.31</v>
      </c>
      <c r="R196" s="43" t="n">
        <f aca="false" ca="false" dt2D="false" dtr="false" t="normal">0.33*150/70</f>
        <v>0.7071428571428572</v>
      </c>
    </row>
    <row customHeight="true" ht="18" outlineLevel="0" r="197">
      <c r="A197" s="41" t="n">
        <v>376</v>
      </c>
      <c r="B197" s="41" t="s">
        <v>35</v>
      </c>
      <c r="C197" s="48" t="s">
        <v>61</v>
      </c>
      <c r="D197" s="41" t="n">
        <v>200</v>
      </c>
      <c r="E197" s="43" t="n">
        <v>1.89</v>
      </c>
      <c r="F197" s="43" t="n">
        <v>0.1</v>
      </c>
      <c r="G197" s="44" t="n">
        <v>0</v>
      </c>
      <c r="H197" s="43" t="n">
        <v>15</v>
      </c>
      <c r="I197" s="43" t="n">
        <v>60</v>
      </c>
      <c r="J197" s="64" t="n"/>
      <c r="K197" s="43" t="n">
        <v>5</v>
      </c>
      <c r="L197" s="44" t="n">
        <v>0</v>
      </c>
      <c r="M197" s="44" t="n">
        <v>0</v>
      </c>
      <c r="N197" s="43" t="n">
        <v>2</v>
      </c>
      <c r="O197" s="44" t="n">
        <v>0</v>
      </c>
      <c r="P197" s="44" t="n">
        <v>0</v>
      </c>
      <c r="Q197" s="44" t="n">
        <v>0</v>
      </c>
      <c r="R197" s="43" t="n">
        <v>0.1</v>
      </c>
    </row>
    <row customHeight="true" ht="18" outlineLevel="0" r="198">
      <c r="A198" s="41" t="n">
        <v>386</v>
      </c>
      <c r="B198" s="41" t="s">
        <v>37</v>
      </c>
      <c r="C198" s="42" t="s">
        <v>117</v>
      </c>
      <c r="D198" s="41" t="n">
        <v>100</v>
      </c>
      <c r="E198" s="43" t="n">
        <v>15.45</v>
      </c>
      <c r="F198" s="43" t="n">
        <v>2.7</v>
      </c>
      <c r="G198" s="43" t="n">
        <v>2.5</v>
      </c>
      <c r="H198" s="43" t="n">
        <v>10.8</v>
      </c>
      <c r="I198" s="43" t="n">
        <v>79</v>
      </c>
      <c r="J198" s="64" t="n"/>
      <c r="K198" s="43" t="n">
        <v>121</v>
      </c>
      <c r="L198" s="43" t="n">
        <v>15</v>
      </c>
      <c r="M198" s="43" t="n">
        <v>94</v>
      </c>
      <c r="N198" s="43" t="n">
        <v>0.1</v>
      </c>
      <c r="O198" s="43" t="n">
        <v>20</v>
      </c>
      <c r="P198" s="43" t="n">
        <v>0.045</v>
      </c>
      <c r="Q198" s="43" t="n">
        <v>0.1</v>
      </c>
      <c r="R198" s="43" t="n">
        <v>1.35</v>
      </c>
      <c r="S198" s="40" t="n"/>
      <c r="T198" s="0" t="n"/>
      <c r="U198" s="0" t="n"/>
      <c r="V198" s="0" t="n"/>
      <c r="W198" s="0" t="n"/>
      <c r="X198" s="0" t="n"/>
      <c r="Y198" s="0" t="n"/>
      <c r="Z198" s="0" t="n"/>
      <c r="AA198" s="0" t="n"/>
      <c r="AB198" s="0" t="n"/>
      <c r="AC198" s="0" t="n"/>
      <c r="AD198" s="0" t="n"/>
      <c r="AE198" s="0" t="n"/>
      <c r="AF198" s="0" t="n"/>
      <c r="AG198" s="0" t="n"/>
      <c r="AH198" s="0" t="n"/>
      <c r="AI198" s="0" t="n"/>
    </row>
    <row customHeight="true" ht="18" outlineLevel="0" r="199">
      <c r="A199" s="33" t="s">
        <v>41</v>
      </c>
      <c r="B199" s="51" t="s"/>
      <c r="C199" s="52" t="s"/>
      <c r="D199" s="24" t="n">
        <v>450</v>
      </c>
      <c r="E199" s="72" t="n">
        <f aca="false" ca="false" dt2D="false" dtr="false" t="normal">SUM(E196:E198)</f>
        <v>100.34</v>
      </c>
      <c r="F199" s="72" t="n">
        <f aca="false" ca="false" dt2D="false" dtr="false" t="normal">SUM(F196:F197)</f>
        <v>23.242857142857144</v>
      </c>
      <c r="G199" s="72" t="n">
        <f aca="false" ca="false" dt2D="false" dtr="false" t="normal">SUM(G196:G197)</f>
        <v>19.22142857142857</v>
      </c>
      <c r="H199" s="72" t="n">
        <f aca="false" ca="false" dt2D="false" dtr="false" t="normal">SUM(H196:H197)</f>
        <v>51.72857142857143</v>
      </c>
      <c r="I199" s="72" t="n">
        <f aca="false" ca="false" dt2D="false" dtr="false" t="normal">SUM(I196:I197)</f>
        <v>473.57142857142856</v>
      </c>
      <c r="J199" s="72" t="n">
        <f aca="false" ca="false" dt2D="false" dtr="false" t="normal">SUM(J196:J197)</f>
        <v>0</v>
      </c>
      <c r="K199" s="72" t="n">
        <f aca="false" ca="false" dt2D="false" dtr="false" t="normal">SUM(K196:K197)</f>
        <v>306.5</v>
      </c>
      <c r="L199" s="72" t="n">
        <f aca="false" ca="false" dt2D="false" dtr="false" t="normal">SUM(L196:L197)</f>
        <v>39.3</v>
      </c>
      <c r="M199" s="72" t="n">
        <f aca="false" ca="false" dt2D="false" dtr="false" t="normal">SUM(M196:M197)</f>
        <v>336.1714285714286</v>
      </c>
      <c r="N199" s="72" t="n">
        <f aca="false" ca="false" dt2D="false" dtr="false" t="normal">SUM(N196:N197)</f>
        <v>2.814285714285714</v>
      </c>
      <c r="O199" s="72" t="n">
        <f aca="false" ca="false" dt2D="false" dtr="false" t="normal">SUM(O196:O197)</f>
        <v>79.07142857142857</v>
      </c>
      <c r="P199" s="72" t="n">
        <f aca="false" ca="false" dt2D="false" dtr="false" t="normal">SUM(P196:P197)</f>
        <v>0.042</v>
      </c>
      <c r="Q199" s="72" t="n">
        <f aca="false" ca="false" dt2D="false" dtr="false" t="normal">SUM(Q196:Q197)</f>
        <v>0.31</v>
      </c>
      <c r="R199" s="72" t="n">
        <f aca="false" ca="false" dt2D="false" dtr="false" t="normal">SUM(R196:R197)</f>
        <v>0.8071428571428572</v>
      </c>
    </row>
    <row customHeight="true" ht="18" outlineLevel="0" r="200">
      <c r="A200" s="20" t="s">
        <v>42</v>
      </c>
      <c r="B200" s="21" t="s"/>
      <c r="C200" s="21" t="s"/>
      <c r="D200" s="21" t="s"/>
      <c r="E200" s="21" t="s"/>
      <c r="F200" s="21" t="s"/>
      <c r="G200" s="21" t="s"/>
      <c r="H200" s="21" t="s"/>
      <c r="I200" s="21" t="s"/>
      <c r="J200" s="21" t="s"/>
      <c r="K200" s="21" t="s"/>
      <c r="L200" s="21" t="s"/>
      <c r="M200" s="21" t="s"/>
      <c r="N200" s="21" t="s"/>
      <c r="O200" s="21" t="s"/>
      <c r="P200" s="21" t="s"/>
      <c r="Q200" s="21" t="s"/>
      <c r="R200" s="22" t="s"/>
    </row>
    <row customHeight="true" ht="18" outlineLevel="0" r="201">
      <c r="A201" s="23" t="s">
        <v>13</v>
      </c>
      <c r="B201" s="24" t="s">
        <v>14</v>
      </c>
      <c r="C201" s="23" t="s">
        <v>15</v>
      </c>
      <c r="D201" s="24" t="s">
        <v>58</v>
      </c>
      <c r="E201" s="24" t="s">
        <v>17</v>
      </c>
      <c r="F201" s="23" t="s">
        <v>18</v>
      </c>
      <c r="G201" s="23" t="s">
        <v>19</v>
      </c>
      <c r="H201" s="23" t="s">
        <v>20</v>
      </c>
      <c r="I201" s="24" t="s">
        <v>21</v>
      </c>
      <c r="J201" s="26" t="n"/>
      <c r="K201" s="27" t="s">
        <v>22</v>
      </c>
      <c r="L201" s="27" t="n"/>
      <c r="M201" s="27" t="n"/>
      <c r="N201" s="27" t="n"/>
      <c r="O201" s="24" t="s">
        <v>23</v>
      </c>
      <c r="P201" s="28" t="s"/>
      <c r="Q201" s="28" t="s"/>
      <c r="R201" s="29" t="s"/>
    </row>
    <row customHeight="true" ht="15" outlineLevel="0" r="202">
      <c r="A202" s="30" t="s"/>
      <c r="B202" s="31" t="s"/>
      <c r="C202" s="30" t="s"/>
      <c r="D202" s="31" t="s"/>
      <c r="E202" s="31" t="s"/>
      <c r="F202" s="30" t="s"/>
      <c r="G202" s="30" t="s"/>
      <c r="H202" s="30" t="s"/>
      <c r="I202" s="31" t="s"/>
      <c r="J202" s="26" t="n"/>
      <c r="K202" s="24" t="s">
        <v>24</v>
      </c>
      <c r="L202" s="33" t="s">
        <v>25</v>
      </c>
      <c r="M202" s="33" t="s">
        <v>26</v>
      </c>
      <c r="N202" s="33" t="s">
        <v>27</v>
      </c>
      <c r="O202" s="33" t="s">
        <v>28</v>
      </c>
      <c r="P202" s="33" t="s">
        <v>29</v>
      </c>
      <c r="Q202" s="33" t="s">
        <v>30</v>
      </c>
      <c r="R202" s="33" t="s">
        <v>31</v>
      </c>
    </row>
    <row customHeight="true" ht="18" outlineLevel="0" r="203">
      <c r="A203" s="41" t="n">
        <v>45</v>
      </c>
      <c r="B203" s="41" t="s">
        <v>32</v>
      </c>
      <c r="C203" s="89" t="s">
        <v>62</v>
      </c>
      <c r="D203" s="41" t="n">
        <v>60</v>
      </c>
      <c r="E203" s="41" t="n">
        <v>5.65</v>
      </c>
      <c r="F203" s="114" t="n">
        <v>0.8</v>
      </c>
      <c r="G203" s="114" t="n">
        <v>2.8</v>
      </c>
      <c r="H203" s="114" t="n">
        <v>6.2</v>
      </c>
      <c r="I203" s="43" t="n">
        <v>52.8</v>
      </c>
      <c r="J203" s="64" t="n"/>
      <c r="K203" s="43" t="n">
        <v>22.4</v>
      </c>
      <c r="L203" s="43" t="n">
        <v>9.1</v>
      </c>
      <c r="M203" s="43" t="n">
        <v>16.6</v>
      </c>
      <c r="N203" s="43" t="n">
        <v>0.3</v>
      </c>
      <c r="O203" s="44" t="n">
        <v>0</v>
      </c>
      <c r="P203" s="44" t="n">
        <v>0</v>
      </c>
      <c r="Q203" s="44" t="n">
        <v>0</v>
      </c>
      <c r="R203" s="43" t="n">
        <v>19.5</v>
      </c>
    </row>
    <row customHeight="true" ht="18" outlineLevel="0" r="204">
      <c r="A204" s="41" t="n">
        <v>101</v>
      </c>
      <c r="B204" s="41" t="s">
        <v>35</v>
      </c>
      <c r="C204" s="99" t="s">
        <v>118</v>
      </c>
      <c r="D204" s="41" t="n">
        <v>200</v>
      </c>
      <c r="E204" s="43" t="n">
        <v>7.86</v>
      </c>
      <c r="F204" s="43" t="n">
        <v>2</v>
      </c>
      <c r="G204" s="43" t="n">
        <v>2.7</v>
      </c>
      <c r="H204" s="43" t="n">
        <v>20.9</v>
      </c>
      <c r="I204" s="43" t="n">
        <v>116.3</v>
      </c>
      <c r="J204" s="64" t="n"/>
      <c r="K204" s="43" t="n">
        <v>23.1</v>
      </c>
      <c r="L204" s="43" t="n">
        <v>25</v>
      </c>
      <c r="M204" s="43" t="n">
        <v>62.6</v>
      </c>
      <c r="N204" s="43" t="n">
        <v>0.9</v>
      </c>
      <c r="O204" s="44" t="n">
        <v>0</v>
      </c>
      <c r="P204" s="43" t="n">
        <v>0.1</v>
      </c>
      <c r="Q204" s="43" t="n">
        <v>0</v>
      </c>
      <c r="R204" s="43" t="n">
        <v>8.25</v>
      </c>
    </row>
    <row customHeight="true" ht="18" outlineLevel="0" r="205">
      <c r="A205" s="41" t="n">
        <v>289</v>
      </c>
      <c r="B205" s="41" t="s">
        <v>37</v>
      </c>
      <c r="C205" s="63" t="s">
        <v>46</v>
      </c>
      <c r="D205" s="41" t="n">
        <v>240</v>
      </c>
      <c r="E205" s="43" t="n">
        <v>59.05</v>
      </c>
      <c r="F205" s="43" t="n">
        <v>19.3</v>
      </c>
      <c r="G205" s="43" t="n">
        <v>24.5</v>
      </c>
      <c r="H205" s="43" t="n">
        <v>25.2</v>
      </c>
      <c r="I205" s="43" t="n">
        <v>399.1</v>
      </c>
      <c r="J205" s="64" t="n"/>
      <c r="K205" s="43" t="n">
        <v>50.5</v>
      </c>
      <c r="L205" s="43" t="n">
        <v>53.3</v>
      </c>
      <c r="M205" s="43" t="n">
        <v>148.4</v>
      </c>
      <c r="N205" s="43" t="n">
        <v>2.6</v>
      </c>
      <c r="O205" s="44" t="n">
        <v>0</v>
      </c>
      <c r="P205" s="43" t="n">
        <v>0.3</v>
      </c>
      <c r="Q205" s="43" t="n">
        <v>5.8</v>
      </c>
      <c r="R205" s="43" t="n">
        <v>15.5</v>
      </c>
      <c r="S205" s="40" t="n"/>
      <c r="T205" s="0" t="n"/>
      <c r="U205" s="0" t="n"/>
      <c r="V205" s="0" t="n"/>
      <c r="W205" s="0" t="n"/>
      <c r="X205" s="0" t="n"/>
      <c r="Y205" s="0" t="n"/>
      <c r="Z205" s="0" t="n"/>
      <c r="AA205" s="0" t="n"/>
      <c r="AB205" s="0" t="n"/>
      <c r="AC205" s="0" t="n"/>
      <c r="AD205" s="0" t="n"/>
      <c r="AE205" s="0" t="n"/>
      <c r="AF205" s="0" t="n"/>
      <c r="AG205" s="0" t="n"/>
      <c r="AH205" s="0" t="n"/>
      <c r="AI205" s="0" t="n"/>
      <c r="AJ205" s="0" t="n"/>
      <c r="AK205" s="0" t="n"/>
      <c r="AL205" s="0" t="n"/>
      <c r="AM205" s="0" t="n"/>
      <c r="AN205" s="0" t="n"/>
      <c r="AO205" s="0" t="n"/>
      <c r="AP205" s="0" t="n"/>
      <c r="AQ205" s="0" t="n"/>
      <c r="AR205" s="0" t="n"/>
      <c r="AS205" s="0" t="n"/>
      <c r="AT205" s="0" t="n"/>
      <c r="AU205" s="0" t="n"/>
      <c r="AV205" s="0" t="n"/>
      <c r="AW205" s="0" t="n"/>
    </row>
    <row customHeight="true" ht="18" outlineLevel="0" r="206">
      <c r="A206" s="41" t="n">
        <v>348</v>
      </c>
      <c r="B206" s="41" t="s">
        <v>39</v>
      </c>
      <c r="C206" s="63" t="s">
        <v>119</v>
      </c>
      <c r="D206" s="41" t="n">
        <v>200</v>
      </c>
      <c r="E206" s="43" t="n">
        <v>8.22</v>
      </c>
      <c r="F206" s="43" t="n">
        <v>1</v>
      </c>
      <c r="G206" s="44" t="n">
        <v>0</v>
      </c>
      <c r="H206" s="43" t="n">
        <v>34</v>
      </c>
      <c r="I206" s="43" t="n">
        <v>140.2</v>
      </c>
      <c r="J206" s="64" t="n"/>
      <c r="K206" s="43" t="n">
        <v>32.5</v>
      </c>
      <c r="L206" s="43" t="n">
        <v>0</v>
      </c>
      <c r="M206" s="44" t="n">
        <v>0</v>
      </c>
      <c r="N206" s="43" t="n">
        <v>0.7</v>
      </c>
      <c r="O206" s="44" t="n">
        <v>0</v>
      </c>
      <c r="P206" s="43" t="n">
        <v>0.1</v>
      </c>
      <c r="Q206" s="44" t="n">
        <v>0</v>
      </c>
      <c r="R206" s="43" t="n">
        <v>0.8</v>
      </c>
      <c r="S206" s="40" t="n"/>
    </row>
    <row customHeight="true" ht="18" outlineLevel="0" r="207">
      <c r="A207" s="41" t="n"/>
      <c r="B207" s="58" t="s">
        <v>48</v>
      </c>
      <c r="C207" s="63" t="s">
        <v>49</v>
      </c>
      <c r="D207" s="41" t="n">
        <v>30</v>
      </c>
      <c r="E207" s="43" t="n">
        <v>2.4</v>
      </c>
      <c r="F207" s="43" t="n">
        <v>1.68</v>
      </c>
      <c r="G207" s="43" t="n">
        <v>0.33</v>
      </c>
      <c r="H207" s="43" t="n">
        <v>14.82</v>
      </c>
      <c r="I207" s="43" t="n">
        <v>68.97</v>
      </c>
      <c r="J207" s="64" t="n"/>
      <c r="K207" s="43" t="n">
        <v>6.9</v>
      </c>
      <c r="L207" s="43" t="n">
        <v>7.5</v>
      </c>
      <c r="M207" s="43" t="n">
        <v>31.8</v>
      </c>
      <c r="N207" s="43" t="n">
        <v>0.93</v>
      </c>
      <c r="O207" s="44" t="n">
        <v>0</v>
      </c>
      <c r="P207" s="43" t="n">
        <v>0.03</v>
      </c>
      <c r="Q207" s="44" t="n">
        <v>0</v>
      </c>
      <c r="R207" s="44" t="n">
        <v>0</v>
      </c>
      <c r="S207" s="55" t="n"/>
      <c r="T207" s="0" t="n"/>
      <c r="U207" s="0" t="n"/>
      <c r="V207" s="0" t="n"/>
      <c r="W207" s="0" t="n"/>
      <c r="X207" s="0" t="n"/>
      <c r="Y207" s="0" t="n"/>
      <c r="Z207" s="0" t="n"/>
      <c r="AA207" s="0" t="n"/>
      <c r="AB207" s="0" t="n"/>
      <c r="AC207" s="0" t="n"/>
      <c r="AD207" s="0" t="n"/>
      <c r="AE207" s="0" t="n"/>
      <c r="AF207" s="0" t="n"/>
      <c r="AG207" s="0" t="n"/>
      <c r="AH207" s="0" t="n"/>
      <c r="AI207" s="0" t="n"/>
    </row>
    <row customHeight="true" ht="18" outlineLevel="0" r="208">
      <c r="A208" s="41" t="n"/>
      <c r="B208" s="41" t="s">
        <v>50</v>
      </c>
      <c r="C208" s="42" t="s">
        <v>51</v>
      </c>
      <c r="D208" s="41" t="n">
        <v>30</v>
      </c>
      <c r="E208" s="39" t="n">
        <v>2.88</v>
      </c>
      <c r="F208" s="43" t="n">
        <v>2.37</v>
      </c>
      <c r="G208" s="43" t="n">
        <v>0.3</v>
      </c>
      <c r="H208" s="43" t="n">
        <v>14.49</v>
      </c>
      <c r="I208" s="43" t="n">
        <v>70.14</v>
      </c>
      <c r="J208" s="64" t="n"/>
      <c r="K208" s="43" t="n">
        <v>6.9</v>
      </c>
      <c r="L208" s="43" t="n">
        <v>9.9</v>
      </c>
      <c r="M208" s="43" t="n">
        <v>26.1</v>
      </c>
      <c r="N208" s="43" t="n">
        <v>0.33</v>
      </c>
      <c r="O208" s="44" t="n">
        <v>0</v>
      </c>
      <c r="P208" s="43" t="n">
        <v>0.03</v>
      </c>
      <c r="Q208" s="44" t="n">
        <v>0</v>
      </c>
      <c r="R208" s="44" t="n">
        <v>0</v>
      </c>
      <c r="S208" s="40" t="n"/>
    </row>
    <row customHeight="true" ht="18" outlineLevel="0" r="209">
      <c r="A209" s="33" t="s">
        <v>41</v>
      </c>
      <c r="B209" s="51" t="s"/>
      <c r="C209" s="52" t="s"/>
      <c r="D209" s="24" t="n">
        <v>760</v>
      </c>
      <c r="E209" s="54" t="n">
        <f aca="false" ca="false" dt2D="false" dtr="false" t="normal">SUM(E203:E208)</f>
        <v>86.06</v>
      </c>
      <c r="F209" s="54" t="n">
        <f aca="false" ca="false" dt2D="false" dtr="false" t="normal">SUM(F203:F208)</f>
        <v>27.150000000000002</v>
      </c>
      <c r="G209" s="54" t="n">
        <f aca="false" ca="false" dt2D="false" dtr="false" t="normal">SUM(G203:G208)</f>
        <v>30.63</v>
      </c>
      <c r="H209" s="24" t="n">
        <f aca="false" ca="false" dt2D="false" dtr="false" t="normal">SUM(H203:H208)</f>
        <v>115.61</v>
      </c>
      <c r="I209" s="24" t="n">
        <f aca="false" ca="false" dt2D="false" dtr="false" t="normal">SUM(I203:I208)</f>
        <v>847.5100000000001</v>
      </c>
      <c r="J209" s="24" t="n">
        <f aca="false" ca="false" dt2D="false" dtr="false" t="normal">SUM(J203:J208)</f>
        <v>0</v>
      </c>
      <c r="K209" s="24" t="n">
        <f aca="false" ca="false" dt2D="false" dtr="false" t="normal">SUM(K203:K208)</f>
        <v>142.3</v>
      </c>
      <c r="L209" s="24" t="n">
        <f aca="false" ca="false" dt2D="false" dtr="false" t="normal">SUM(L203:L208)</f>
        <v>104.80000000000001</v>
      </c>
      <c r="M209" s="24" t="n">
        <f aca="false" ca="false" dt2D="false" dtr="false" t="normal">SUM(M203:M208)</f>
        <v>285.50000000000006</v>
      </c>
      <c r="N209" s="24" t="n">
        <f aca="false" ca="false" dt2D="false" dtr="false" t="normal">SUM(N203:N208)</f>
        <v>5.76</v>
      </c>
      <c r="O209" s="54" t="n">
        <f aca="false" ca="false" dt2D="false" dtr="false" t="normal">SUM(O203:O208)</f>
        <v>0</v>
      </c>
      <c r="P209" s="54" t="n">
        <f aca="false" ca="false" dt2D="false" dtr="false" t="normal">SUM(P203:P208)</f>
        <v>0.56</v>
      </c>
      <c r="Q209" s="54" t="n">
        <f aca="false" ca="false" dt2D="false" dtr="false" t="normal">SUM(Q203:Q208)</f>
        <v>5.8</v>
      </c>
      <c r="R209" s="24" t="n">
        <f aca="false" ca="false" dt2D="false" dtr="false" t="normal">SUM(R203:R208)</f>
        <v>44.05</v>
      </c>
    </row>
    <row customHeight="true" ht="18" outlineLevel="0" r="210">
      <c r="A210" s="69" t="s">
        <v>52</v>
      </c>
      <c r="B210" s="70" t="s"/>
      <c r="C210" s="70" t="s"/>
      <c r="D210" s="71" t="s"/>
      <c r="E210" s="72" t="n">
        <f aca="false" ca="false" dt2D="false" dtr="false" t="normal">E199+E209</f>
        <v>186.4</v>
      </c>
      <c r="F210" s="72" t="n">
        <f aca="false" ca="false" dt2D="false" dtr="false" t="normal">F199+F209</f>
        <v>50.392857142857146</v>
      </c>
      <c r="G210" s="72" t="n">
        <f aca="false" ca="false" dt2D="false" dtr="false" t="normal">G199+G209</f>
        <v>49.85142857142857</v>
      </c>
      <c r="H210" s="72" t="n">
        <f aca="false" ca="false" dt2D="false" dtr="false" t="normal">H199+H209</f>
        <v>167.3385714285714</v>
      </c>
      <c r="I210" s="72" t="n">
        <f aca="false" ca="false" dt2D="false" dtr="false" t="normal">I199+I209</f>
        <v>1321.0814285714287</v>
      </c>
      <c r="J210" s="72" t="n">
        <f aca="false" ca="false" dt2D="false" dtr="false" t="normal">J199+J209</f>
        <v>0</v>
      </c>
      <c r="K210" s="72" t="n">
        <f aca="false" ca="false" dt2D="false" dtr="false" t="normal">K199+K209</f>
        <v>448.8</v>
      </c>
      <c r="L210" s="72" t="n">
        <f aca="false" ca="false" dt2D="false" dtr="false" t="normal">L199+L209</f>
        <v>144.10000000000002</v>
      </c>
      <c r="M210" s="72" t="n">
        <f aca="false" ca="false" dt2D="false" dtr="false" t="normal">M199+M209</f>
        <v>621.6714285714286</v>
      </c>
      <c r="N210" s="72" t="n">
        <f aca="false" ca="false" dt2D="false" dtr="false" t="normal">N199+N209</f>
        <v>8.574285714285715</v>
      </c>
      <c r="O210" s="72" t="n">
        <f aca="false" ca="false" dt2D="false" dtr="false" t="normal">O199+O209</f>
        <v>79.07142857142857</v>
      </c>
      <c r="P210" s="72" t="n">
        <f aca="false" ca="false" dt2D="false" dtr="false" t="normal">P199+P209</f>
        <v>0.6020000000000001</v>
      </c>
      <c r="Q210" s="72" t="n">
        <f aca="false" ca="false" dt2D="false" dtr="false" t="normal">Q199+Q209</f>
        <v>6.109999999999999</v>
      </c>
      <c r="R210" s="72" t="n">
        <f aca="false" ca="false" dt2D="false" dtr="false" t="normal">R199+R209</f>
        <v>44.857142857142854</v>
      </c>
    </row>
    <row outlineLevel="0" r="211">
      <c r="A211" s="73" t="n"/>
      <c r="B211" s="73" t="n"/>
      <c r="C211" s="73" t="n"/>
      <c r="D211" s="73" t="n"/>
      <c r="E211" s="74" t="n"/>
      <c r="F211" s="74" t="n"/>
      <c r="G211" s="74" t="n"/>
      <c r="H211" s="74" t="n"/>
      <c r="I211" s="74" t="n"/>
      <c r="J211" s="77" t="n"/>
      <c r="K211" s="94" t="n"/>
      <c r="L211" s="74" t="n"/>
      <c r="M211" s="74" t="n"/>
      <c r="N211" s="94" t="n"/>
      <c r="O211" s="94" t="n"/>
      <c r="P211" s="94" t="n"/>
      <c r="Q211" s="112" t="n"/>
      <c r="R211" s="74" t="n"/>
    </row>
    <row outlineLevel="0" r="212">
      <c r="A212" s="73" t="n"/>
      <c r="B212" s="73" t="n"/>
      <c r="C212" s="73" t="n"/>
      <c r="D212" s="73" t="n"/>
      <c r="E212" s="74" t="n"/>
      <c r="F212" s="74" t="n"/>
      <c r="G212" s="74" t="n"/>
      <c r="H212" s="74" t="n"/>
      <c r="I212" s="74" t="n"/>
      <c r="J212" s="77" t="n"/>
      <c r="K212" s="94" t="n"/>
      <c r="L212" s="74" t="n"/>
      <c r="M212" s="74" t="n"/>
      <c r="N212" s="94" t="n"/>
      <c r="O212" s="94" t="n"/>
      <c r="P212" s="94" t="n"/>
      <c r="Q212" s="112" t="n"/>
      <c r="R212" s="74" t="n"/>
    </row>
    <row outlineLevel="0" r="213">
      <c r="A213" s="73" t="n"/>
      <c r="B213" s="73" t="n"/>
      <c r="C213" s="73" t="n"/>
      <c r="D213" s="73" t="n"/>
      <c r="E213" s="74" t="n"/>
      <c r="F213" s="74" t="n"/>
      <c r="G213" s="74" t="n"/>
      <c r="H213" s="74" t="n"/>
      <c r="I213" s="74" t="n"/>
      <c r="J213" s="77" t="n"/>
      <c r="K213" s="94" t="n"/>
      <c r="L213" s="74" t="n"/>
      <c r="M213" s="74" t="n"/>
      <c r="N213" s="94" t="n"/>
      <c r="O213" s="94" t="n"/>
      <c r="P213" s="94" t="n"/>
      <c r="Q213" s="112" t="n"/>
      <c r="R213" s="74" t="n"/>
    </row>
    <row ht="15" outlineLevel="0" r="214">
      <c r="A214" s="1" t="s">
        <v>0</v>
      </c>
      <c r="B214" s="1" t="s"/>
      <c r="C214" s="1" t="s"/>
      <c r="D214" s="73" t="n"/>
      <c r="E214" s="74" t="n"/>
      <c r="F214" s="74" t="n"/>
      <c r="G214" s="74" t="n"/>
      <c r="H214" s="74" t="n"/>
      <c r="I214" s="74" t="n"/>
      <c r="J214" s="77" t="n"/>
      <c r="K214" s="78" t="s">
        <v>120</v>
      </c>
      <c r="L214" s="78" t="s"/>
      <c r="M214" s="78" t="s"/>
      <c r="N214" s="78" t="s"/>
      <c r="O214" s="78" t="s"/>
      <c r="P214" s="78" t="s"/>
      <c r="Q214" s="78" t="s"/>
      <c r="R214" s="78" t="s"/>
      <c r="S214" s="78" t="s"/>
      <c r="T214" s="78" t="s"/>
    </row>
    <row outlineLevel="0" r="215">
      <c r="A215" s="80" t="s">
        <v>2</v>
      </c>
      <c r="B215" s="80" t="s"/>
      <c r="C215" s="80" t="s"/>
      <c r="D215" s="73" t="n"/>
      <c r="E215" s="74" t="n"/>
      <c r="F215" s="74" t="n"/>
      <c r="G215" s="74" t="n"/>
      <c r="H215" s="74" t="n"/>
      <c r="I215" s="74" t="n"/>
      <c r="J215" s="77" t="n"/>
      <c r="K215" s="118" t="s">
        <v>105</v>
      </c>
      <c r="L215" s="118" t="s"/>
      <c r="M215" s="118" t="s"/>
      <c r="N215" s="118" t="s"/>
      <c r="O215" s="118" t="s"/>
      <c r="P215" s="118" t="s"/>
      <c r="Q215" s="118" t="s"/>
      <c r="R215" s="118" t="s"/>
      <c r="S215" s="118" t="s"/>
      <c r="T215" s="118" t="s"/>
    </row>
    <row outlineLevel="0" r="216">
      <c r="A216" s="121" t="s">
        <v>85</v>
      </c>
      <c r="B216" s="121" t="s"/>
      <c r="C216" s="121" t="s"/>
      <c r="D216" s="73" t="n"/>
      <c r="E216" s="74" t="n"/>
      <c r="F216" s="74" t="n"/>
      <c r="G216" s="74" t="n"/>
      <c r="H216" s="74" t="n"/>
      <c r="I216" s="74" t="n"/>
      <c r="J216" s="77" t="n"/>
      <c r="K216" s="81" t="s">
        <v>86</v>
      </c>
      <c r="L216" s="81" t="s"/>
      <c r="M216" s="81" t="s"/>
      <c r="N216" s="81" t="s"/>
      <c r="O216" s="81" t="s"/>
      <c r="P216" s="81" t="s"/>
      <c r="Q216" s="81" t="s"/>
      <c r="R216" s="81" t="s"/>
    </row>
    <row outlineLevel="0" r="217">
      <c r="A217" s="80" t="s">
        <v>6</v>
      </c>
      <c r="B217" s="80" t="s"/>
      <c r="C217" s="80" t="s"/>
      <c r="D217" s="73" t="n"/>
      <c r="E217" s="74" t="n"/>
      <c r="F217" s="74" t="n"/>
      <c r="G217" s="74" t="n"/>
      <c r="H217" s="74" t="n"/>
      <c r="I217" s="74" t="n"/>
      <c r="J217" s="77" t="n"/>
      <c r="K217" s="81" t="s">
        <v>56</v>
      </c>
      <c r="L217" s="81" t="s"/>
      <c r="M217" s="81" t="s"/>
      <c r="N217" s="81" t="s"/>
      <c r="O217" s="81" t="s"/>
      <c r="P217" s="81" t="s"/>
      <c r="Q217" s="81" t="s"/>
      <c r="R217" s="81" t="s"/>
    </row>
    <row ht="18.75" outlineLevel="0" r="218">
      <c r="A218" s="14" t="s">
        <v>8</v>
      </c>
      <c r="B218" s="14" t="s"/>
      <c r="C218" s="14" t="s"/>
      <c r="D218" s="14" t="s"/>
      <c r="E218" s="14" t="s"/>
      <c r="F218" s="14" t="s"/>
      <c r="G218" s="14" t="s"/>
      <c r="H218" s="14" t="s"/>
      <c r="I218" s="14" t="s"/>
      <c r="J218" s="14" t="s"/>
      <c r="K218" s="14" t="s"/>
      <c r="L218" s="14" t="s"/>
      <c r="M218" s="14" t="s"/>
      <c r="N218" s="14" t="s"/>
      <c r="O218" s="14" t="s"/>
      <c r="P218" s="14" t="s"/>
      <c r="Q218" s="14" t="s"/>
      <c r="R218" s="14" t="s"/>
    </row>
    <row ht="15.75" outlineLevel="0" r="219">
      <c r="A219" s="15" t="s">
        <v>9</v>
      </c>
      <c r="B219" s="15" t="s"/>
      <c r="C219" s="15" t="s"/>
      <c r="D219" s="15" t="s"/>
      <c r="E219" s="15" t="s"/>
      <c r="F219" s="15" t="s"/>
      <c r="G219" s="15" t="s"/>
      <c r="H219" s="15" t="s"/>
      <c r="I219" s="15" t="s"/>
      <c r="J219" s="15" t="s"/>
      <c r="K219" s="15" t="s"/>
      <c r="L219" s="15" t="s"/>
      <c r="M219" s="15" t="s"/>
      <c r="N219" s="15" t="s"/>
      <c r="O219" s="15" t="s"/>
      <c r="P219" s="15" t="s"/>
      <c r="Q219" s="15" t="s"/>
      <c r="R219" s="15" t="s"/>
    </row>
    <row ht="15.75" outlineLevel="0" r="220">
      <c r="A220" s="16" t="s">
        <v>10</v>
      </c>
      <c r="B220" s="16" t="s"/>
      <c r="C220" s="16" t="s"/>
      <c r="D220" s="16" t="s"/>
      <c r="E220" s="16" t="s"/>
      <c r="F220" s="16" t="s"/>
      <c r="G220" s="16" t="s"/>
      <c r="H220" s="16" t="s"/>
      <c r="I220" s="16" t="s"/>
      <c r="J220" s="16" t="s"/>
      <c r="K220" s="16" t="s"/>
      <c r="L220" s="16" t="s"/>
      <c r="M220" s="16" t="s"/>
      <c r="N220" s="16" t="s"/>
      <c r="O220" s="16" t="s"/>
      <c r="P220" s="16" t="s"/>
      <c r="Q220" s="16" t="s"/>
      <c r="R220" s="16" t="s"/>
    </row>
    <row customHeight="true" ht="18" outlineLevel="0" r="221">
      <c r="A221" s="82" t="s">
        <v>121</v>
      </c>
      <c r="B221" s="83" t="s"/>
      <c r="C221" s="83" t="s"/>
      <c r="D221" s="83" t="s"/>
      <c r="E221" s="83" t="s"/>
      <c r="F221" s="83" t="s"/>
      <c r="G221" s="83" t="s"/>
      <c r="H221" s="83" t="s"/>
      <c r="I221" s="83" t="s"/>
      <c r="J221" s="83" t="s"/>
      <c r="K221" s="83" t="s"/>
      <c r="L221" s="83" t="s"/>
      <c r="M221" s="83" t="s"/>
      <c r="N221" s="83" t="s"/>
      <c r="O221" s="83" t="s"/>
      <c r="P221" s="83" t="s"/>
      <c r="Q221" s="83" t="s"/>
      <c r="R221" s="84" t="s"/>
    </row>
    <row customHeight="true" ht="18.75" outlineLevel="0" r="222">
      <c r="A222" s="20" t="s">
        <v>12</v>
      </c>
      <c r="B222" s="21" t="s"/>
      <c r="C222" s="21" t="s"/>
      <c r="D222" s="21" t="s"/>
      <c r="E222" s="21" t="s"/>
      <c r="F222" s="21" t="s"/>
      <c r="G222" s="21" t="s"/>
      <c r="H222" s="21" t="s"/>
      <c r="I222" s="21" t="s"/>
      <c r="J222" s="21" t="s"/>
      <c r="K222" s="21" t="s"/>
      <c r="L222" s="21" t="s"/>
      <c r="M222" s="21" t="s"/>
      <c r="N222" s="21" t="s"/>
      <c r="O222" s="21" t="s"/>
      <c r="P222" s="21" t="s"/>
      <c r="Q222" s="21" t="s"/>
      <c r="R222" s="22" t="s"/>
    </row>
    <row customHeight="true" ht="18" outlineLevel="0" r="223">
      <c r="A223" s="23" t="s">
        <v>13</v>
      </c>
      <c r="B223" s="24" t="s">
        <v>14</v>
      </c>
      <c r="C223" s="23" t="s">
        <v>15</v>
      </c>
      <c r="D223" s="24" t="s">
        <v>122</v>
      </c>
      <c r="E223" s="24" t="s">
        <v>17</v>
      </c>
      <c r="F223" s="23" t="s">
        <v>18</v>
      </c>
      <c r="G223" s="23" t="s">
        <v>19</v>
      </c>
      <c r="H223" s="23" t="s">
        <v>20</v>
      </c>
      <c r="I223" s="24" t="s">
        <v>21</v>
      </c>
      <c r="J223" s="26" t="n"/>
      <c r="K223" s="27" t="s">
        <v>22</v>
      </c>
      <c r="L223" s="27" t="n"/>
      <c r="M223" s="27" t="n"/>
      <c r="N223" s="27" t="n"/>
      <c r="O223" s="24" t="s">
        <v>23</v>
      </c>
      <c r="P223" s="28" t="s"/>
      <c r="Q223" s="28" t="s"/>
      <c r="R223" s="29" t="s"/>
    </row>
    <row customHeight="true" ht="15" outlineLevel="0" r="224">
      <c r="A224" s="30" t="s"/>
      <c r="B224" s="31" t="s"/>
      <c r="C224" s="30" t="s"/>
      <c r="D224" s="31" t="s"/>
      <c r="E224" s="31" t="s"/>
      <c r="F224" s="30" t="s"/>
      <c r="G224" s="30" t="s"/>
      <c r="H224" s="30" t="s"/>
      <c r="I224" s="31" t="s"/>
      <c r="J224" s="26" t="n"/>
      <c r="K224" s="24" t="s">
        <v>24</v>
      </c>
      <c r="L224" s="33" t="s">
        <v>25</v>
      </c>
      <c r="M224" s="33" t="s">
        <v>26</v>
      </c>
      <c r="N224" s="33" t="s">
        <v>27</v>
      </c>
      <c r="O224" s="33" t="s">
        <v>28</v>
      </c>
      <c r="P224" s="33" t="s">
        <v>29</v>
      </c>
      <c r="Q224" s="33" t="s">
        <v>30</v>
      </c>
      <c r="R224" s="33" t="s">
        <v>31</v>
      </c>
    </row>
    <row customHeight="true" ht="30.75" outlineLevel="0" r="225">
      <c r="A225" s="41" t="n">
        <v>173</v>
      </c>
      <c r="B225" s="41" t="s">
        <v>32</v>
      </c>
      <c r="C225" s="89" t="s">
        <v>123</v>
      </c>
      <c r="D225" s="41" t="s">
        <v>76</v>
      </c>
      <c r="E225" s="39" t="n">
        <v>30.56</v>
      </c>
      <c r="F225" s="39" t="n">
        <v>5.74285714285714</v>
      </c>
      <c r="G225" s="39" t="n">
        <v>10.9619047619048</v>
      </c>
      <c r="H225" s="39" t="n">
        <v>31.7238095238095</v>
      </c>
      <c r="I225" s="39" t="n">
        <v>248.571428571429</v>
      </c>
      <c r="J225" s="39" t="n"/>
      <c r="K225" s="39" t="n">
        <v>120.885714285714</v>
      </c>
      <c r="L225" s="39" t="n">
        <v>45.352380952381</v>
      </c>
      <c r="M225" s="39" t="n">
        <v>164.704761904762</v>
      </c>
      <c r="N225" s="39" t="n">
        <v>1.02857142857143</v>
      </c>
      <c r="O225" s="39" t="n">
        <v>0.0380952380952381</v>
      </c>
      <c r="P225" s="39" t="n">
        <v>0.13</v>
      </c>
      <c r="Q225" s="39" t="n">
        <v>0</v>
      </c>
      <c r="R225" s="39" t="n">
        <v>0.523809523809524</v>
      </c>
    </row>
    <row customHeight="true" ht="18" outlineLevel="0" r="226">
      <c r="A226" s="45" t="n"/>
      <c r="B226" s="86" t="s">
        <v>35</v>
      </c>
      <c r="C226" s="109" t="s">
        <v>60</v>
      </c>
      <c r="D226" s="41" t="n">
        <v>30</v>
      </c>
      <c r="E226" s="39" t="n">
        <v>2.88</v>
      </c>
      <c r="F226" s="43" t="n">
        <v>2.37</v>
      </c>
      <c r="G226" s="43" t="n">
        <v>0.3</v>
      </c>
      <c r="H226" s="43" t="n">
        <v>14.49</v>
      </c>
      <c r="I226" s="43" t="n">
        <v>70.14</v>
      </c>
      <c r="J226" s="64" t="n"/>
      <c r="K226" s="43" t="n">
        <v>6.9</v>
      </c>
      <c r="L226" s="43" t="n">
        <v>9.9</v>
      </c>
      <c r="M226" s="43" t="n">
        <v>26.1</v>
      </c>
      <c r="N226" s="43" t="n">
        <v>0.33</v>
      </c>
      <c r="O226" s="44" t="n">
        <v>0</v>
      </c>
      <c r="P226" s="43" t="n">
        <v>0.03</v>
      </c>
      <c r="Q226" s="44" t="n">
        <v>0</v>
      </c>
      <c r="R226" s="44" t="n">
        <v>0</v>
      </c>
      <c r="S226" s="0" t="n"/>
      <c r="T226" s="0" t="n"/>
      <c r="U226" s="0" t="n"/>
      <c r="V226" s="0" t="n"/>
      <c r="W226" s="0" t="n"/>
      <c r="X226" s="0" t="n"/>
      <c r="Y226" s="0" t="n"/>
      <c r="Z226" s="0" t="n"/>
      <c r="AA226" s="0" t="n"/>
      <c r="AB226" s="0" t="n"/>
      <c r="AC226" s="0" t="n"/>
      <c r="AD226" s="0" t="n"/>
      <c r="AE226" s="0" t="n"/>
      <c r="AF226" s="0" t="n"/>
      <c r="AG226" s="0" t="n"/>
      <c r="AH226" s="0" t="n"/>
      <c r="AI226" s="0" t="n"/>
      <c r="AJ226" s="0" t="n"/>
      <c r="AK226" s="0" t="n"/>
      <c r="AL226" s="0" t="n"/>
      <c r="AM226" s="0" t="n"/>
      <c r="AN226" s="0" t="n"/>
      <c r="AO226" s="0" t="n"/>
      <c r="AP226" s="0" t="n"/>
      <c r="AQ226" s="0" t="n"/>
      <c r="AR226" s="0" t="n"/>
      <c r="AS226" s="0" t="n"/>
      <c r="AT226" s="0" t="n"/>
      <c r="AU226" s="0" t="n"/>
      <c r="AV226" s="0" t="n"/>
      <c r="AW226" s="0" t="n"/>
    </row>
    <row customHeight="true" ht="18" outlineLevel="0" r="227">
      <c r="A227" s="45" t="n">
        <v>15</v>
      </c>
      <c r="B227" s="41" t="s">
        <v>37</v>
      </c>
      <c r="C227" s="42" t="s">
        <v>38</v>
      </c>
      <c r="D227" s="41" t="n">
        <v>15</v>
      </c>
      <c r="E227" s="43" t="n">
        <v>16.32</v>
      </c>
      <c r="F227" s="39" t="n">
        <v>3.48</v>
      </c>
      <c r="G227" s="39" t="n">
        <v>4.43</v>
      </c>
      <c r="H227" s="46" t="n">
        <v>0</v>
      </c>
      <c r="I227" s="39" t="n">
        <v>53.75</v>
      </c>
      <c r="J227" s="47" t="n"/>
      <c r="K227" s="39" t="n">
        <v>132</v>
      </c>
      <c r="L227" s="39" t="n">
        <v>5.25</v>
      </c>
      <c r="M227" s="39" t="n">
        <v>75</v>
      </c>
      <c r="N227" s="39" t="n">
        <v>0.15</v>
      </c>
      <c r="O227" s="39" t="n">
        <v>39</v>
      </c>
      <c r="P227" s="46" t="n">
        <v>0</v>
      </c>
      <c r="Q227" s="46" t="n">
        <v>0</v>
      </c>
      <c r="R227" s="46" t="n">
        <v>0</v>
      </c>
    </row>
    <row customHeight="true" ht="18" outlineLevel="0" r="228">
      <c r="A228" s="41" t="n">
        <v>376</v>
      </c>
      <c r="B228" s="41" t="s">
        <v>39</v>
      </c>
      <c r="C228" s="42" t="s">
        <v>61</v>
      </c>
      <c r="D228" s="41" t="n">
        <v>200</v>
      </c>
      <c r="E228" s="43" t="n">
        <v>1.89</v>
      </c>
      <c r="F228" s="43" t="n">
        <v>0.1</v>
      </c>
      <c r="G228" s="41" t="n">
        <v>0</v>
      </c>
      <c r="H228" s="43" t="n">
        <v>15</v>
      </c>
      <c r="I228" s="43" t="n">
        <v>60</v>
      </c>
      <c r="J228" s="42" t="n"/>
      <c r="K228" s="43" t="n">
        <v>5</v>
      </c>
      <c r="L228" s="44" t="n">
        <v>0</v>
      </c>
      <c r="M228" s="44" t="n">
        <v>0</v>
      </c>
      <c r="N228" s="43" t="n">
        <v>2</v>
      </c>
      <c r="O228" s="44" t="n">
        <v>0</v>
      </c>
      <c r="P228" s="44" t="n">
        <v>0</v>
      </c>
      <c r="Q228" s="43" t="n">
        <v>0</v>
      </c>
      <c r="R228" s="44" t="n">
        <v>0</v>
      </c>
    </row>
    <row customHeight="true" ht="18" outlineLevel="0" r="229">
      <c r="A229" s="33" t="s">
        <v>41</v>
      </c>
      <c r="B229" s="51" t="s"/>
      <c r="C229" s="52" t="s"/>
      <c r="D229" s="33" t="n">
        <v>455</v>
      </c>
      <c r="E229" s="72" t="n">
        <f aca="false" ca="false" dt2D="false" dtr="false" t="normal">SUM(E225:E228)</f>
        <v>51.65</v>
      </c>
      <c r="F229" s="72" t="n">
        <f aca="false" ca="false" dt2D="false" dtr="false" t="normal">SUM(F225:F228)</f>
        <v>11.692857142857141</v>
      </c>
      <c r="G229" s="72" t="n">
        <f aca="false" ca="false" dt2D="false" dtr="false" t="normal">SUM(G225:G228)</f>
        <v>15.6919047619048</v>
      </c>
      <c r="H229" s="72" t="n">
        <f aca="false" ca="false" dt2D="false" dtr="false" t="normal">SUM(H225:H228)</f>
        <v>61.2138095238095</v>
      </c>
      <c r="I229" s="72" t="n">
        <f aca="false" ca="false" dt2D="false" dtr="false" t="normal">SUM(I225:I228)</f>
        <v>432.461428571429</v>
      </c>
      <c r="J229" s="72" t="n">
        <f aca="false" ca="false" dt2D="false" dtr="false" t="normal">SUM(J225:J228)</f>
        <v>0</v>
      </c>
      <c r="K229" s="72" t="n">
        <f aca="false" ca="false" dt2D="false" dtr="false" t="normal">SUM(K225:K228)</f>
        <v>264.785714285714</v>
      </c>
      <c r="L229" s="72" t="n">
        <f aca="false" ca="false" dt2D="false" dtr="false" t="normal">SUM(L225:L228)</f>
        <v>60.502380952380996</v>
      </c>
      <c r="M229" s="72" t="n">
        <f aca="false" ca="false" dt2D="false" dtr="false" t="normal">SUM(M225:M228)</f>
        <v>265.804761904762</v>
      </c>
      <c r="N229" s="72" t="n">
        <f aca="false" ca="false" dt2D="false" dtr="false" t="normal">SUM(N225:N228)</f>
        <v>3.50857142857143</v>
      </c>
      <c r="O229" s="72" t="n">
        <f aca="false" ca="false" dt2D="false" dtr="false" t="normal">SUM(O225:O228)</f>
        <v>39.03809523809524</v>
      </c>
      <c r="P229" s="72" t="n">
        <f aca="false" ca="false" dt2D="false" dtr="false" t="normal">SUM(P225:P228)</f>
        <v>0.16</v>
      </c>
      <c r="Q229" s="72" t="n">
        <f aca="false" ca="false" dt2D="false" dtr="false" t="normal">SUM(Q225:Q228)</f>
        <v>0</v>
      </c>
      <c r="R229" s="72" t="n">
        <f aca="false" ca="false" dt2D="false" dtr="false" t="normal">SUM(R225:R228)</f>
        <v>0.523809523809524</v>
      </c>
    </row>
    <row customHeight="true" ht="18" outlineLevel="0" r="230">
      <c r="A230" s="20" t="s">
        <v>42</v>
      </c>
      <c r="B230" s="21" t="s"/>
      <c r="C230" s="21" t="s"/>
      <c r="D230" s="21" t="s"/>
      <c r="E230" s="21" t="s"/>
      <c r="F230" s="21" t="s"/>
      <c r="G230" s="21" t="s"/>
      <c r="H230" s="21" t="s"/>
      <c r="I230" s="21" t="s"/>
      <c r="J230" s="21" t="s"/>
      <c r="K230" s="21" t="s"/>
      <c r="L230" s="21" t="s"/>
      <c r="M230" s="21" t="s"/>
      <c r="N230" s="21" t="s"/>
      <c r="O230" s="21" t="s"/>
      <c r="P230" s="21" t="s"/>
      <c r="Q230" s="21" t="s"/>
      <c r="R230" s="22" t="s"/>
    </row>
    <row customHeight="true" ht="18" outlineLevel="0" r="231">
      <c r="A231" s="23" t="s">
        <v>13</v>
      </c>
      <c r="B231" s="24" t="s">
        <v>14</v>
      </c>
      <c r="C231" s="23" t="s">
        <v>15</v>
      </c>
      <c r="D231" s="24" t="s">
        <v>122</v>
      </c>
      <c r="E231" s="24" t="s">
        <v>17</v>
      </c>
      <c r="F231" s="23" t="s">
        <v>18</v>
      </c>
      <c r="G231" s="23" t="s">
        <v>19</v>
      </c>
      <c r="H231" s="23" t="s">
        <v>20</v>
      </c>
      <c r="I231" s="24" t="s">
        <v>21</v>
      </c>
      <c r="J231" s="26" t="n"/>
      <c r="K231" s="27" t="s">
        <v>22</v>
      </c>
      <c r="L231" s="27" t="n"/>
      <c r="M231" s="27" t="n"/>
      <c r="N231" s="27" t="n"/>
      <c r="O231" s="24" t="s">
        <v>23</v>
      </c>
      <c r="P231" s="28" t="s"/>
      <c r="Q231" s="28" t="s"/>
      <c r="R231" s="29" t="s"/>
    </row>
    <row customHeight="true" ht="15" outlineLevel="0" r="232">
      <c r="A232" s="30" t="s"/>
      <c r="B232" s="31" t="s"/>
      <c r="C232" s="30" t="s"/>
      <c r="D232" s="31" t="s"/>
      <c r="E232" s="31" t="s"/>
      <c r="F232" s="30" t="s"/>
      <c r="G232" s="30" t="s"/>
      <c r="H232" s="30" t="s"/>
      <c r="I232" s="31" t="s"/>
      <c r="J232" s="26" t="n"/>
      <c r="K232" s="24" t="s">
        <v>24</v>
      </c>
      <c r="L232" s="33" t="s">
        <v>25</v>
      </c>
      <c r="M232" s="33" t="s">
        <v>26</v>
      </c>
      <c r="N232" s="33" t="s">
        <v>27</v>
      </c>
      <c r="O232" s="33" t="s">
        <v>28</v>
      </c>
      <c r="P232" s="33" t="s">
        <v>29</v>
      </c>
      <c r="Q232" s="33" t="s">
        <v>30</v>
      </c>
      <c r="R232" s="33" t="s">
        <v>31</v>
      </c>
    </row>
    <row customFormat="true" customHeight="true" ht="18" outlineLevel="0" r="233" s="57">
      <c r="A233" s="58" t="n">
        <v>52</v>
      </c>
      <c r="B233" s="58" t="s">
        <v>32</v>
      </c>
      <c r="C233" s="59" t="s">
        <v>43</v>
      </c>
      <c r="D233" s="58" t="n">
        <v>60</v>
      </c>
      <c r="E233" s="58" t="n">
        <v>5.86</v>
      </c>
      <c r="F233" s="60" t="n">
        <v>1</v>
      </c>
      <c r="G233" s="60" t="n">
        <v>3.6</v>
      </c>
      <c r="H233" s="60" t="n">
        <v>6.6</v>
      </c>
      <c r="I233" s="60" t="n">
        <v>62.4</v>
      </c>
      <c r="J233" s="60" t="n"/>
      <c r="K233" s="60" t="n">
        <v>21.1</v>
      </c>
      <c r="L233" s="60" t="n">
        <v>12.5</v>
      </c>
      <c r="M233" s="60" t="n">
        <v>24.6</v>
      </c>
      <c r="N233" s="60" t="n">
        <v>0.8</v>
      </c>
      <c r="O233" s="61" t="n">
        <v>0</v>
      </c>
      <c r="P233" s="60" t="n">
        <v>0</v>
      </c>
      <c r="Q233" s="60" t="n">
        <v>0.1</v>
      </c>
      <c r="R233" s="60" t="n">
        <v>5.7</v>
      </c>
      <c r="S233" s="62" t="n"/>
      <c r="T233" s="62" t="n"/>
      <c r="U233" s="62" t="n"/>
      <c r="V233" s="62" t="n"/>
      <c r="W233" s="62" t="n"/>
      <c r="X233" s="62" t="n"/>
      <c r="Y233" s="62" t="n"/>
      <c r="Z233" s="62" t="n"/>
      <c r="AA233" s="62" t="n"/>
      <c r="AB233" s="62" t="n"/>
      <c r="AC233" s="62" t="n"/>
      <c r="AD233" s="62" t="n"/>
      <c r="AE233" s="62" t="n"/>
      <c r="AF233" s="62" t="n"/>
      <c r="AG233" s="62" t="n"/>
      <c r="AH233" s="62" t="n"/>
      <c r="AI233" s="62" t="n"/>
      <c r="AJ233" s="62" t="n"/>
      <c r="AK233" s="62" t="n"/>
      <c r="AL233" s="62" t="n"/>
      <c r="AM233" s="62" t="n"/>
      <c r="AN233" s="62" t="n"/>
      <c r="AO233" s="62" t="n"/>
      <c r="AP233" s="62" t="n"/>
      <c r="AQ233" s="62" t="n"/>
      <c r="AR233" s="62" t="n"/>
      <c r="AS233" s="62" t="n"/>
      <c r="AT233" s="62" t="n"/>
      <c r="AU233" s="62" t="n"/>
      <c r="AV233" s="62" t="n"/>
      <c r="AW233" s="62" t="n"/>
    </row>
    <row customHeight="true" ht="21.75" outlineLevel="0" r="234">
      <c r="A234" s="41" t="n">
        <v>88</v>
      </c>
      <c r="B234" s="41" t="s">
        <v>35</v>
      </c>
      <c r="C234" s="99" t="s">
        <v>90</v>
      </c>
      <c r="D234" s="41" t="n">
        <v>200</v>
      </c>
      <c r="E234" s="43" t="n">
        <v>10.21</v>
      </c>
      <c r="F234" s="43" t="n">
        <v>1.6</v>
      </c>
      <c r="G234" s="43" t="n">
        <v>4.9</v>
      </c>
      <c r="H234" s="43" t="n">
        <v>11.5</v>
      </c>
      <c r="I234" s="43" t="n">
        <v>96.8</v>
      </c>
      <c r="J234" s="110" t="n"/>
      <c r="K234" s="43" t="n">
        <v>75.2</v>
      </c>
      <c r="L234" s="43" t="n">
        <v>14.7</v>
      </c>
      <c r="M234" s="43" t="n">
        <v>34.2</v>
      </c>
      <c r="N234" s="43" t="n">
        <v>1.025</v>
      </c>
      <c r="O234" s="43" t="n">
        <v>1</v>
      </c>
      <c r="P234" s="43" t="n">
        <v>5.5</v>
      </c>
      <c r="Q234" s="43" t="n">
        <v>0.6</v>
      </c>
      <c r="R234" s="43" t="n">
        <v>9.5</v>
      </c>
      <c r="S234" s="40" t="n"/>
    </row>
    <row customHeight="true" ht="18" outlineLevel="0" r="235">
      <c r="A235" s="41" t="n">
        <v>268</v>
      </c>
      <c r="B235" s="86" t="s">
        <v>37</v>
      </c>
      <c r="C235" s="99" t="s">
        <v>124</v>
      </c>
      <c r="D235" s="41" t="n">
        <v>90</v>
      </c>
      <c r="E235" s="43" t="n">
        <v>50.46</v>
      </c>
      <c r="F235" s="43" t="n">
        <v>12.1</v>
      </c>
      <c r="G235" s="43" t="n">
        <v>15.9</v>
      </c>
      <c r="H235" s="43" t="n">
        <v>18.2</v>
      </c>
      <c r="I235" s="43" t="n">
        <v>263.5</v>
      </c>
      <c r="J235" s="43" t="n"/>
      <c r="K235" s="43" t="n">
        <v>39.4</v>
      </c>
      <c r="L235" s="43" t="n">
        <v>28.9</v>
      </c>
      <c r="M235" s="43" t="n">
        <v>149.7</v>
      </c>
      <c r="N235" s="43" t="n">
        <v>0.9</v>
      </c>
      <c r="O235" s="43" t="n">
        <v>25.9</v>
      </c>
      <c r="P235" s="43" t="n">
        <v>0.1</v>
      </c>
      <c r="Q235" s="44" t="n">
        <v>0</v>
      </c>
      <c r="R235" s="43" t="n">
        <v>0.1</v>
      </c>
      <c r="S235" s="56" t="n"/>
    </row>
    <row customHeight="true" ht="18" outlineLevel="0" r="236">
      <c r="A236" s="41" t="n">
        <v>143</v>
      </c>
      <c r="B236" s="41" t="s">
        <v>39</v>
      </c>
      <c r="C236" s="42" t="s">
        <v>125</v>
      </c>
      <c r="D236" s="41" t="n">
        <v>155</v>
      </c>
      <c r="E236" s="43" t="n">
        <v>20.67</v>
      </c>
      <c r="F236" s="43" t="n">
        <v>2.1</v>
      </c>
      <c r="G236" s="43" t="n">
        <v>12.1</v>
      </c>
      <c r="H236" s="43" t="n">
        <v>15.5</v>
      </c>
      <c r="I236" s="43" t="n">
        <v>178.6</v>
      </c>
      <c r="J236" s="92" t="n"/>
      <c r="K236" s="43" t="n">
        <v>23.9</v>
      </c>
      <c r="L236" s="43" t="n">
        <v>27.8</v>
      </c>
      <c r="M236" s="43" t="n">
        <v>61.8</v>
      </c>
      <c r="N236" s="43" t="n">
        <v>0.98</v>
      </c>
      <c r="O236" s="43" t="n">
        <v>31</v>
      </c>
      <c r="P236" s="43" t="n">
        <v>0.07</v>
      </c>
      <c r="Q236" s="44" t="n">
        <v>0</v>
      </c>
      <c r="R236" s="43" t="n">
        <v>8.67</v>
      </c>
      <c r="S236" s="55" t="n"/>
    </row>
    <row customHeight="true" ht="18" outlineLevel="0" r="237">
      <c r="A237" s="41" t="n">
        <v>1041</v>
      </c>
      <c r="B237" s="41" t="s">
        <v>48</v>
      </c>
      <c r="C237" s="63" t="s">
        <v>94</v>
      </c>
      <c r="D237" s="41" t="n">
        <v>200</v>
      </c>
      <c r="E237" s="43" t="n">
        <v>8.14</v>
      </c>
      <c r="F237" s="43" t="n">
        <v>0.1</v>
      </c>
      <c r="G237" s="44" t="n">
        <v>0</v>
      </c>
      <c r="H237" s="43" t="n">
        <v>27.1</v>
      </c>
      <c r="I237" s="43" t="n">
        <v>108.6</v>
      </c>
      <c r="J237" s="92" t="n"/>
      <c r="K237" s="43" t="n">
        <v>23.52</v>
      </c>
      <c r="L237" s="43" t="n">
        <v>0</v>
      </c>
      <c r="M237" s="110" t="n">
        <v>0</v>
      </c>
      <c r="N237" s="43" t="n">
        <v>0.24</v>
      </c>
      <c r="O237" s="111" t="n">
        <v>0</v>
      </c>
      <c r="P237" s="110" t="n">
        <v>0.03</v>
      </c>
      <c r="Q237" s="110" t="n">
        <v>0</v>
      </c>
      <c r="R237" s="110" t="n">
        <v>12.9</v>
      </c>
      <c r="S237" s="55" t="n"/>
    </row>
    <row customHeight="true" ht="18" outlineLevel="0" r="238">
      <c r="A238" s="41" t="n"/>
      <c r="B238" s="86" t="s">
        <v>50</v>
      </c>
      <c r="C238" s="63" t="s">
        <v>49</v>
      </c>
      <c r="D238" s="41" t="n">
        <v>30</v>
      </c>
      <c r="E238" s="43" t="n">
        <v>2.4</v>
      </c>
      <c r="F238" s="43" t="n">
        <v>1.68</v>
      </c>
      <c r="G238" s="43" t="n">
        <v>0.33</v>
      </c>
      <c r="H238" s="43" t="n">
        <v>14.82</v>
      </c>
      <c r="I238" s="43" t="n">
        <v>68.97</v>
      </c>
      <c r="J238" s="64" t="n"/>
      <c r="K238" s="43" t="n">
        <v>6.9</v>
      </c>
      <c r="L238" s="43" t="n">
        <v>7.5</v>
      </c>
      <c r="M238" s="43" t="n">
        <v>31.8</v>
      </c>
      <c r="N238" s="43" t="n">
        <v>0.93</v>
      </c>
      <c r="O238" s="44" t="n">
        <v>0</v>
      </c>
      <c r="P238" s="43" t="n">
        <v>0.03</v>
      </c>
      <c r="Q238" s="44" t="n">
        <v>0</v>
      </c>
      <c r="R238" s="44" t="n">
        <v>0</v>
      </c>
      <c r="S238" s="55" t="n"/>
    </row>
    <row customHeight="true" ht="18" outlineLevel="0" r="239">
      <c r="A239" s="41" t="n"/>
      <c r="B239" s="86" t="s">
        <v>70</v>
      </c>
      <c r="C239" s="42" t="s">
        <v>51</v>
      </c>
      <c r="D239" s="41" t="n">
        <v>30</v>
      </c>
      <c r="E239" s="39" t="n">
        <v>2.88</v>
      </c>
      <c r="F239" s="43" t="n">
        <v>2.37</v>
      </c>
      <c r="G239" s="43" t="n">
        <v>0.3</v>
      </c>
      <c r="H239" s="43" t="n">
        <v>14.49</v>
      </c>
      <c r="I239" s="43" t="n">
        <v>70.14</v>
      </c>
      <c r="J239" s="64" t="n"/>
      <c r="K239" s="43" t="n">
        <v>6.9</v>
      </c>
      <c r="L239" s="43" t="n">
        <v>9.9</v>
      </c>
      <c r="M239" s="43" t="n">
        <v>26.1</v>
      </c>
      <c r="N239" s="43" t="n">
        <v>0.33</v>
      </c>
      <c r="O239" s="44" t="n">
        <v>0</v>
      </c>
      <c r="P239" s="43" t="n">
        <v>0.03</v>
      </c>
      <c r="Q239" s="44" t="n">
        <v>0</v>
      </c>
      <c r="R239" s="44" t="n">
        <v>0</v>
      </c>
      <c r="S239" s="40" t="n"/>
    </row>
    <row customHeight="true" ht="18" outlineLevel="0" r="240">
      <c r="A240" s="33" t="s">
        <v>41</v>
      </c>
      <c r="B240" s="51" t="s"/>
      <c r="C240" s="52" t="s"/>
      <c r="D240" s="33" t="n">
        <v>765</v>
      </c>
      <c r="E240" s="33" t="n">
        <f aca="false" ca="false" dt2D="false" dtr="false" t="normal">SUM(E233:E239)</f>
        <v>100.62</v>
      </c>
      <c r="F240" s="33" t="n">
        <f aca="false" ca="false" dt2D="false" dtr="false" t="normal">SUM(F233:F239)</f>
        <v>20.950000000000003</v>
      </c>
      <c r="G240" s="33" t="n">
        <f aca="false" ca="false" dt2D="false" dtr="false" t="normal">SUM(G233:G239)</f>
        <v>37.129999999999995</v>
      </c>
      <c r="H240" s="33" t="n">
        <f aca="false" ca="false" dt2D="false" dtr="false" t="normal">SUM(H233:H239)</f>
        <v>108.21</v>
      </c>
      <c r="I240" s="33" t="n">
        <f aca="false" ca="false" dt2D="false" dtr="false" t="normal">SUM(I233:I239)</f>
        <v>849.01</v>
      </c>
      <c r="J240" s="33" t="n">
        <f aca="false" ca="false" dt2D="false" dtr="false" t="normal">SUM(J233:J239)</f>
        <v>0</v>
      </c>
      <c r="K240" s="72" t="n">
        <f aca="false" ca="false" dt2D="false" dtr="false" t="normal">SUM(K233:K239)</f>
        <v>196.92000000000004</v>
      </c>
      <c r="L240" s="72" t="n">
        <f aca="false" ca="false" dt2D="false" dtr="false" t="normal">SUM(L233:L239)</f>
        <v>101.3</v>
      </c>
      <c r="M240" s="72" t="n">
        <f aca="false" ca="false" dt2D="false" dtr="false" t="normal">SUM(M233:M239)</f>
        <v>328.20000000000005</v>
      </c>
      <c r="N240" s="72" t="n">
        <f aca="false" ca="false" dt2D="false" dtr="false" t="normal">SUM(N233:N239)</f>
        <v>5.205</v>
      </c>
      <c r="O240" s="72" t="n">
        <f aca="false" ca="false" dt2D="false" dtr="false" t="normal">SUM(O233:O239)</f>
        <v>57.9</v>
      </c>
      <c r="P240" s="72" t="n">
        <f aca="false" ca="false" dt2D="false" dtr="false" t="normal">SUM(P233:P239)</f>
        <v>5.760000000000001</v>
      </c>
      <c r="Q240" s="72" t="n">
        <f aca="false" ca="false" dt2D="false" dtr="false" t="normal">SUM(Q233:Q239)</f>
        <v>0.7</v>
      </c>
      <c r="R240" s="72" t="n">
        <f aca="false" ca="false" dt2D="false" dtr="false" t="normal">SUM(R233:R239)</f>
        <v>36.87</v>
      </c>
    </row>
    <row customHeight="true" ht="18" outlineLevel="0" r="241">
      <c r="A241" s="69" t="s">
        <v>52</v>
      </c>
      <c r="B241" s="70" t="s"/>
      <c r="C241" s="70" t="s"/>
      <c r="D241" s="71" t="s"/>
      <c r="E241" s="72" t="n">
        <f aca="false" ca="false" dt2D="false" dtr="false" t="normal">E229+E240</f>
        <v>152.27</v>
      </c>
      <c r="F241" s="72" t="n">
        <f aca="false" ca="false" dt2D="false" dtr="false" t="normal">F229+F240</f>
        <v>32.642857142857146</v>
      </c>
      <c r="G241" s="72" t="n">
        <f aca="false" ca="false" dt2D="false" dtr="false" t="normal">G229+G240</f>
        <v>52.8219047619048</v>
      </c>
      <c r="H241" s="72" t="n">
        <f aca="false" ca="false" dt2D="false" dtr="false" t="normal">H229+H240</f>
        <v>169.4238095238095</v>
      </c>
      <c r="I241" s="72" t="n">
        <f aca="false" ca="false" dt2D="false" dtr="false" t="normal">I229+I240</f>
        <v>1281.471428571429</v>
      </c>
      <c r="J241" s="64" t="n"/>
      <c r="K241" s="72" t="n">
        <f aca="false" ca="false" dt2D="false" dtr="false" t="normal">K229+K240</f>
        <v>461.70571428571407</v>
      </c>
      <c r="L241" s="72" t="n">
        <f aca="false" ca="false" dt2D="false" dtr="false" t="normal">L229+L240</f>
        <v>161.802380952381</v>
      </c>
      <c r="M241" s="72" t="n">
        <f aca="false" ca="false" dt2D="false" dtr="false" t="normal">M229+M240</f>
        <v>594.0047619047621</v>
      </c>
      <c r="N241" s="72" t="n">
        <f aca="false" ca="false" dt2D="false" dtr="false" t="normal">N229+N240</f>
        <v>8.71357142857143</v>
      </c>
      <c r="O241" s="72" t="n">
        <f aca="false" ca="false" dt2D="false" dtr="false" t="normal">O229+O240</f>
        <v>96.93809523809523</v>
      </c>
      <c r="P241" s="72" t="n">
        <f aca="false" ca="false" dt2D="false" dtr="false" t="normal">P229+P240</f>
        <v>5.920000000000001</v>
      </c>
      <c r="Q241" s="72" t="n">
        <f aca="false" ca="false" dt2D="false" dtr="false" t="normal">Q229+Q240</f>
        <v>0.7</v>
      </c>
      <c r="R241" s="72" t="n">
        <f aca="false" ca="false" dt2D="false" dtr="false" t="normal">R229+R240</f>
        <v>37.39380952380952</v>
      </c>
    </row>
    <row outlineLevel="0" r="242">
      <c r="A242" s="122" t="n"/>
      <c r="B242" s="122" t="n"/>
      <c r="C242" s="122" t="n"/>
      <c r="D242" s="122" t="n"/>
      <c r="E242" s="123" t="n"/>
      <c r="F242" s="123" t="n"/>
      <c r="G242" s="123" t="n"/>
      <c r="H242" s="123" t="n"/>
      <c r="I242" s="123" t="n"/>
      <c r="K242" s="123" t="n"/>
      <c r="L242" s="124" t="n"/>
      <c r="M242" s="123" t="n"/>
      <c r="N242" s="123" t="n"/>
      <c r="O242" s="123" t="n"/>
      <c r="P242" s="124" t="n"/>
      <c r="Q242" s="124" t="n"/>
      <c r="R242" s="123" t="n"/>
    </row>
    <row outlineLevel="0" r="243">
      <c r="A243" s="122" t="n"/>
      <c r="B243" s="122" t="n"/>
      <c r="C243" s="122" t="n"/>
      <c r="D243" s="122" t="n"/>
      <c r="E243" s="123" t="n"/>
      <c r="F243" s="123" t="n"/>
      <c r="G243" s="123" t="n"/>
      <c r="H243" s="123" t="n"/>
      <c r="I243" s="123" t="n"/>
      <c r="K243" s="123" t="n"/>
      <c r="L243" s="124" t="n"/>
      <c r="M243" s="123" t="n"/>
      <c r="N243" s="123" t="n"/>
      <c r="O243" s="123" t="n"/>
      <c r="P243" s="124" t="n"/>
      <c r="Q243" s="124" t="n"/>
      <c r="R243" s="123" t="n"/>
    </row>
    <row outlineLevel="0" r="244">
      <c r="A244" s="122" t="n"/>
      <c r="B244" s="122" t="n"/>
      <c r="C244" s="122" t="n"/>
      <c r="D244" s="122" t="n"/>
      <c r="E244" s="123" t="n"/>
      <c r="F244" s="123" t="n"/>
      <c r="G244" s="123" t="n"/>
      <c r="H244" s="123" t="n"/>
      <c r="I244" s="123" t="n"/>
      <c r="K244" s="123" t="n"/>
      <c r="L244" s="124" t="n"/>
      <c r="M244" s="123" t="n"/>
      <c r="N244" s="123" t="n"/>
      <c r="O244" s="123" t="n"/>
      <c r="P244" s="124" t="n"/>
      <c r="Q244" s="124" t="n"/>
      <c r="R244" s="123" t="n"/>
    </row>
    <row ht="15" outlineLevel="0" r="245">
      <c r="A245" s="1" t="s">
        <v>0</v>
      </c>
      <c r="B245" s="1" t="s"/>
      <c r="C245" s="1" t="s"/>
      <c r="D245" s="122" t="n"/>
      <c r="E245" s="123" t="n"/>
      <c r="F245" s="123" t="n"/>
      <c r="G245" s="123" t="n"/>
      <c r="H245" s="123" t="n"/>
      <c r="I245" s="123" t="n"/>
      <c r="K245" s="78" t="s">
        <v>113</v>
      </c>
      <c r="L245" s="78" t="s"/>
      <c r="M245" s="78" t="s"/>
      <c r="N245" s="78" t="s"/>
      <c r="O245" s="78" t="s"/>
      <c r="P245" s="78" t="s"/>
      <c r="Q245" s="78" t="s"/>
      <c r="R245" s="78" t="s"/>
      <c r="S245" s="78" t="s"/>
      <c r="T245" s="78" t="s"/>
    </row>
    <row outlineLevel="0" r="246">
      <c r="A246" s="80" t="s">
        <v>2</v>
      </c>
      <c r="B246" s="80" t="s"/>
      <c r="C246" s="80" t="s"/>
      <c r="D246" s="122" t="n"/>
      <c r="E246" s="123" t="n"/>
      <c r="F246" s="123" t="n"/>
      <c r="G246" s="123" t="n"/>
      <c r="H246" s="123" t="n"/>
      <c r="I246" s="123" t="n"/>
      <c r="K246" s="118" t="s">
        <v>105</v>
      </c>
      <c r="L246" s="118" t="s"/>
      <c r="M246" s="118" t="s"/>
      <c r="N246" s="118" t="s"/>
      <c r="O246" s="118" t="s"/>
      <c r="P246" s="118" t="s"/>
      <c r="Q246" s="118" t="s"/>
      <c r="R246" s="118" t="s"/>
      <c r="S246" s="118" t="s"/>
      <c r="T246" s="118" t="s"/>
    </row>
    <row outlineLevel="0" r="247">
      <c r="A247" s="121" t="s">
        <v>85</v>
      </c>
      <c r="B247" s="121" t="s"/>
      <c r="C247" s="121" t="s"/>
      <c r="D247" s="122" t="n"/>
      <c r="E247" s="123" t="n"/>
      <c r="F247" s="123" t="n"/>
      <c r="G247" s="123" t="n"/>
      <c r="H247" s="123" t="n"/>
      <c r="I247" s="123" t="n"/>
      <c r="K247" s="81" t="s">
        <v>86</v>
      </c>
      <c r="L247" s="81" t="s"/>
      <c r="M247" s="81" t="s"/>
      <c r="N247" s="81" t="s"/>
      <c r="O247" s="81" t="s"/>
      <c r="P247" s="81" t="s"/>
      <c r="Q247" s="81" t="s"/>
      <c r="R247" s="81" t="s"/>
    </row>
    <row outlineLevel="0" r="248">
      <c r="A248" s="80" t="s">
        <v>6</v>
      </c>
      <c r="B248" s="80" t="s"/>
      <c r="C248" s="80" t="s"/>
      <c r="D248" s="122" t="n"/>
      <c r="E248" s="123" t="n"/>
      <c r="F248" s="123" t="n"/>
      <c r="G248" s="123" t="n"/>
      <c r="H248" s="123" t="n"/>
      <c r="I248" s="123" t="n"/>
      <c r="K248" s="81" t="s">
        <v>56</v>
      </c>
      <c r="L248" s="81" t="s"/>
      <c r="M248" s="81" t="s"/>
      <c r="N248" s="81" t="s"/>
      <c r="O248" s="81" t="s"/>
      <c r="P248" s="81" t="s"/>
      <c r="Q248" s="81" t="s"/>
      <c r="R248" s="81" t="s"/>
    </row>
    <row ht="18.75" outlineLevel="0" r="249">
      <c r="A249" s="14" t="s">
        <v>8</v>
      </c>
      <c r="B249" s="14" t="s"/>
      <c r="C249" s="14" t="s"/>
      <c r="D249" s="14" t="s"/>
      <c r="E249" s="14" t="s"/>
      <c r="F249" s="14" t="s"/>
      <c r="G249" s="14" t="s"/>
      <c r="H249" s="14" t="s"/>
      <c r="I249" s="14" t="s"/>
      <c r="J249" s="14" t="s"/>
      <c r="K249" s="14" t="s"/>
      <c r="L249" s="14" t="s"/>
      <c r="M249" s="14" t="s"/>
      <c r="N249" s="14" t="s"/>
      <c r="O249" s="14" t="s"/>
      <c r="P249" s="14" t="s"/>
      <c r="Q249" s="14" t="s"/>
      <c r="R249" s="14" t="s"/>
    </row>
    <row ht="15.75" outlineLevel="0" r="250">
      <c r="A250" s="15" t="s">
        <v>9</v>
      </c>
      <c r="B250" s="15" t="s"/>
      <c r="C250" s="15" t="s"/>
      <c r="D250" s="15" t="s"/>
      <c r="E250" s="15" t="s"/>
      <c r="F250" s="15" t="s"/>
      <c r="G250" s="15" t="s"/>
      <c r="H250" s="15" t="s"/>
      <c r="I250" s="15" t="s"/>
      <c r="J250" s="15" t="s"/>
      <c r="K250" s="15" t="s"/>
      <c r="L250" s="15" t="s"/>
      <c r="M250" s="15" t="s"/>
      <c r="N250" s="15" t="s"/>
      <c r="O250" s="15" t="s"/>
      <c r="P250" s="15" t="s"/>
      <c r="Q250" s="15" t="s"/>
      <c r="R250" s="15" t="s"/>
    </row>
    <row ht="15.75" outlineLevel="0" r="251">
      <c r="A251" s="16" t="s">
        <v>10</v>
      </c>
      <c r="B251" s="16" t="s"/>
      <c r="C251" s="16" t="s"/>
      <c r="D251" s="16" t="s"/>
      <c r="E251" s="16" t="s"/>
      <c r="F251" s="16" t="s"/>
      <c r="G251" s="16" t="s"/>
      <c r="H251" s="16" t="s"/>
      <c r="I251" s="16" t="s"/>
      <c r="J251" s="16" t="s"/>
      <c r="K251" s="16" t="s"/>
      <c r="L251" s="16" t="s"/>
      <c r="M251" s="16" t="s"/>
      <c r="N251" s="16" t="s"/>
      <c r="O251" s="16" t="s"/>
      <c r="P251" s="16" t="s"/>
      <c r="Q251" s="16" t="s"/>
      <c r="R251" s="16" t="s"/>
    </row>
    <row customHeight="true" ht="18" outlineLevel="0" r="252">
      <c r="A252" s="125" t="s">
        <v>126</v>
      </c>
      <c r="B252" s="126" t="s"/>
      <c r="C252" s="126" t="s"/>
      <c r="D252" s="126" t="s"/>
      <c r="E252" s="126" t="s"/>
      <c r="F252" s="126" t="s"/>
      <c r="G252" s="126" t="s"/>
      <c r="H252" s="126" t="s"/>
      <c r="I252" s="126" t="s"/>
      <c r="J252" s="126" t="s"/>
      <c r="K252" s="126" t="s"/>
      <c r="L252" s="126" t="s"/>
      <c r="M252" s="126" t="s"/>
      <c r="N252" s="126" t="s"/>
      <c r="O252" s="126" t="s"/>
      <c r="P252" s="126" t="s"/>
      <c r="Q252" s="126" t="s"/>
      <c r="R252" s="127" t="s"/>
    </row>
    <row customHeight="true" ht="18.75" outlineLevel="0" r="253">
      <c r="A253" s="20" t="s">
        <v>12</v>
      </c>
      <c r="B253" s="21" t="s"/>
      <c r="C253" s="21" t="s"/>
      <c r="D253" s="21" t="s"/>
      <c r="E253" s="21" t="s"/>
      <c r="F253" s="21" t="s"/>
      <c r="G253" s="21" t="s"/>
      <c r="H253" s="21" t="s"/>
      <c r="I253" s="21" t="s"/>
      <c r="J253" s="21" t="s"/>
      <c r="K253" s="21" t="s"/>
      <c r="L253" s="21" t="s"/>
      <c r="M253" s="21" t="s"/>
      <c r="N253" s="21" t="s"/>
      <c r="O253" s="21" t="s"/>
      <c r="P253" s="21" t="s"/>
      <c r="Q253" s="21" t="s"/>
      <c r="R253" s="22" t="s"/>
    </row>
    <row customHeight="true" ht="18" outlineLevel="0" r="254">
      <c r="A254" s="23" t="s">
        <v>13</v>
      </c>
      <c r="B254" s="24" t="s">
        <v>14</v>
      </c>
      <c r="C254" s="23" t="s">
        <v>15</v>
      </c>
      <c r="D254" s="24" t="s">
        <v>122</v>
      </c>
      <c r="E254" s="24" t="s">
        <v>17</v>
      </c>
      <c r="F254" s="23" t="s">
        <v>18</v>
      </c>
      <c r="G254" s="23" t="s">
        <v>19</v>
      </c>
      <c r="H254" s="23" t="s">
        <v>20</v>
      </c>
      <c r="I254" s="24" t="s">
        <v>21</v>
      </c>
      <c r="J254" s="26" t="n"/>
      <c r="K254" s="27" t="s">
        <v>22</v>
      </c>
      <c r="L254" s="27" t="n"/>
      <c r="M254" s="27" t="n"/>
      <c r="N254" s="27" t="n"/>
      <c r="O254" s="24" t="s">
        <v>23</v>
      </c>
      <c r="P254" s="28" t="s"/>
      <c r="Q254" s="28" t="s"/>
      <c r="R254" s="29" t="s"/>
    </row>
    <row customHeight="true" ht="15" outlineLevel="0" r="255">
      <c r="A255" s="30" t="s"/>
      <c r="B255" s="31" t="s"/>
      <c r="C255" s="30" t="s"/>
      <c r="D255" s="31" t="s"/>
      <c r="E255" s="31" t="s"/>
      <c r="F255" s="30" t="s"/>
      <c r="G255" s="30" t="s"/>
      <c r="H255" s="30" t="s"/>
      <c r="I255" s="31" t="s"/>
      <c r="J255" s="26" t="n"/>
      <c r="K255" s="24" t="s">
        <v>24</v>
      </c>
      <c r="L255" s="33" t="s">
        <v>25</v>
      </c>
      <c r="M255" s="33" t="s">
        <v>26</v>
      </c>
      <c r="N255" s="33" t="s">
        <v>27</v>
      </c>
      <c r="O255" s="33" t="s">
        <v>28</v>
      </c>
      <c r="P255" s="33" t="s">
        <v>29</v>
      </c>
      <c r="Q255" s="33" t="s">
        <v>30</v>
      </c>
      <c r="R255" s="33" t="s">
        <v>31</v>
      </c>
    </row>
    <row customHeight="true" ht="27" outlineLevel="0" r="256">
      <c r="A256" s="41" t="n">
        <v>181</v>
      </c>
      <c r="B256" s="41" t="s">
        <v>32</v>
      </c>
      <c r="C256" s="97" t="s">
        <v>75</v>
      </c>
      <c r="D256" s="41" t="s">
        <v>76</v>
      </c>
      <c r="E256" s="43" t="n">
        <v>29.87</v>
      </c>
      <c r="F256" s="41" t="n">
        <v>4.65</v>
      </c>
      <c r="G256" s="41" t="n">
        <v>10.05</v>
      </c>
      <c r="H256" s="43" t="n">
        <v>31.1</v>
      </c>
      <c r="I256" s="65" t="n">
        <v>233</v>
      </c>
      <c r="J256" s="42" t="n"/>
      <c r="K256" s="43" t="n">
        <v>192.2</v>
      </c>
      <c r="L256" s="43" t="n">
        <v>23.5</v>
      </c>
      <c r="M256" s="43" t="n">
        <v>156.1</v>
      </c>
      <c r="N256" s="43" t="n">
        <v>0.3</v>
      </c>
      <c r="O256" s="43" t="n">
        <v>36.7</v>
      </c>
      <c r="P256" s="43" t="n">
        <v>0.1</v>
      </c>
      <c r="Q256" s="44" t="n">
        <v>0</v>
      </c>
      <c r="R256" s="43" t="n">
        <v>1.1</v>
      </c>
    </row>
    <row customHeight="true" ht="18.75" outlineLevel="0" r="257">
      <c r="A257" s="41" t="n"/>
      <c r="B257" s="41" t="s">
        <v>35</v>
      </c>
      <c r="C257" s="99" t="s">
        <v>60</v>
      </c>
      <c r="D257" s="41" t="n">
        <v>40</v>
      </c>
      <c r="E257" s="43" t="n">
        <v>3.84</v>
      </c>
      <c r="F257" s="41" t="n">
        <v>3.16</v>
      </c>
      <c r="G257" s="43" t="n">
        <v>0.4</v>
      </c>
      <c r="H257" s="43" t="n">
        <v>19.32</v>
      </c>
      <c r="I257" s="43" t="n">
        <v>93.52</v>
      </c>
      <c r="J257" s="110" t="n"/>
      <c r="K257" s="43" t="n">
        <v>9.2</v>
      </c>
      <c r="L257" s="43" t="n">
        <v>13.2</v>
      </c>
      <c r="M257" s="43" t="n">
        <v>34.8</v>
      </c>
      <c r="N257" s="43" t="n">
        <v>0.44</v>
      </c>
      <c r="O257" s="44" t="n">
        <v>0</v>
      </c>
      <c r="P257" s="43" t="n">
        <v>0.04</v>
      </c>
      <c r="Q257" s="43" t="n">
        <v>0.09</v>
      </c>
      <c r="R257" s="43" t="n">
        <v>0.1</v>
      </c>
    </row>
    <row customHeight="true" ht="18" outlineLevel="0" r="258">
      <c r="A258" s="41" t="n">
        <v>376</v>
      </c>
      <c r="B258" s="41" t="s">
        <v>37</v>
      </c>
      <c r="C258" s="42" t="s">
        <v>61</v>
      </c>
      <c r="D258" s="41" t="n">
        <v>200</v>
      </c>
      <c r="E258" s="43" t="n">
        <v>1.89</v>
      </c>
      <c r="F258" s="43" t="n">
        <v>0.1</v>
      </c>
      <c r="G258" s="44" t="n">
        <v>0</v>
      </c>
      <c r="H258" s="43" t="n">
        <v>15</v>
      </c>
      <c r="I258" s="43" t="n">
        <v>60</v>
      </c>
      <c r="J258" s="64" t="n"/>
      <c r="K258" s="43" t="n">
        <v>5</v>
      </c>
      <c r="L258" s="43" t="n">
        <v>0</v>
      </c>
      <c r="M258" s="43" t="n">
        <v>0</v>
      </c>
      <c r="N258" s="43" t="n">
        <v>2</v>
      </c>
      <c r="O258" s="44" t="n">
        <v>0</v>
      </c>
      <c r="P258" s="44" t="n">
        <v>0</v>
      </c>
      <c r="Q258" s="44" t="n">
        <v>0</v>
      </c>
      <c r="R258" s="44" t="n">
        <v>0</v>
      </c>
    </row>
    <row customHeight="true" ht="18" outlineLevel="0" r="259">
      <c r="A259" s="41" t="n">
        <v>386</v>
      </c>
      <c r="B259" s="41" t="s">
        <v>39</v>
      </c>
      <c r="C259" s="42" t="s">
        <v>127</v>
      </c>
      <c r="D259" s="41" t="n">
        <v>100</v>
      </c>
      <c r="E259" s="43" t="n">
        <v>15.45</v>
      </c>
      <c r="F259" s="43" t="n">
        <v>3</v>
      </c>
      <c r="G259" s="43" t="n">
        <v>1</v>
      </c>
      <c r="H259" s="43" t="n">
        <v>4.2</v>
      </c>
      <c r="I259" s="43" t="n">
        <v>40</v>
      </c>
      <c r="J259" s="64" t="n"/>
      <c r="K259" s="43" t="n">
        <v>124</v>
      </c>
      <c r="L259" s="43" t="n">
        <v>14</v>
      </c>
      <c r="M259" s="43" t="n">
        <v>92</v>
      </c>
      <c r="N259" s="43" t="n">
        <v>0.1</v>
      </c>
      <c r="O259" s="44" t="n">
        <v>0</v>
      </c>
      <c r="P259" s="43" t="n">
        <v>0.03</v>
      </c>
      <c r="Q259" s="43" t="n">
        <v>0.1</v>
      </c>
      <c r="R259" s="43" t="n">
        <v>0.3</v>
      </c>
      <c r="S259" s="40" t="n"/>
      <c r="T259" s="0" t="n"/>
      <c r="U259" s="0" t="n"/>
      <c r="V259" s="0" t="n"/>
      <c r="W259" s="0" t="n"/>
      <c r="X259" s="0" t="n"/>
      <c r="Y259" s="0" t="n"/>
      <c r="Z259" s="0" t="n"/>
      <c r="AA259" s="0" t="n"/>
      <c r="AB259" s="0" t="n"/>
      <c r="AC259" s="0" t="n"/>
      <c r="AD259" s="0" t="n"/>
      <c r="AE259" s="0" t="n"/>
      <c r="AF259" s="0" t="n"/>
      <c r="AG259" s="0" t="n"/>
      <c r="AH259" s="0" t="n"/>
      <c r="AI259" s="0" t="n"/>
    </row>
    <row customHeight="true" ht="18" outlineLevel="0" r="260">
      <c r="A260" s="33" t="s">
        <v>41</v>
      </c>
      <c r="B260" s="51" t="s"/>
      <c r="C260" s="52" t="s"/>
      <c r="D260" s="33" t="n">
        <v>550</v>
      </c>
      <c r="E260" s="72" t="n">
        <f aca="false" ca="false" dt2D="false" dtr="false" t="normal">SUM(E255:E259)</f>
        <v>51.05</v>
      </c>
      <c r="F260" s="72" t="n">
        <f aca="false" ca="false" dt2D="false" dtr="false" t="normal">SUM(F256:F259)</f>
        <v>10.91</v>
      </c>
      <c r="G260" s="72" t="n">
        <f aca="false" ca="false" dt2D="false" dtr="false" t="normal">SUM(G256:G259)</f>
        <v>11.450000000000001</v>
      </c>
      <c r="H260" s="72" t="n">
        <f aca="false" ca="false" dt2D="false" dtr="false" t="normal">SUM(H256:H259)</f>
        <v>69.62</v>
      </c>
      <c r="I260" s="72" t="n">
        <f aca="false" ca="false" dt2D="false" dtr="false" t="normal">SUM(I256:I259)</f>
        <v>426.52</v>
      </c>
      <c r="J260" s="64" t="n"/>
      <c r="K260" s="72" t="n">
        <f aca="false" ca="false" dt2D="false" dtr="false" t="normal">SUM(K256:K259)</f>
        <v>330.4</v>
      </c>
      <c r="L260" s="72" t="n">
        <f aca="false" ca="false" dt2D="false" dtr="false" t="normal">SUM(L256:L259)</f>
        <v>50.7</v>
      </c>
      <c r="M260" s="72" t="n">
        <f aca="false" ca="false" dt2D="false" dtr="false" t="normal">SUM(M256:M259)</f>
        <v>282.9</v>
      </c>
      <c r="N260" s="72" t="n">
        <f aca="false" ca="false" dt2D="false" dtr="false" t="normal">SUM(N256:N259)</f>
        <v>2.8400000000000003</v>
      </c>
      <c r="O260" s="72" t="n">
        <f aca="false" ca="false" dt2D="false" dtr="false" t="normal">SUM(O256:O259)</f>
        <v>36.7</v>
      </c>
      <c r="P260" s="72" t="n">
        <f aca="false" ca="false" dt2D="false" dtr="false" t="normal">SUM(P256:P259)</f>
        <v>0.17</v>
      </c>
      <c r="Q260" s="72" t="n">
        <f aca="false" ca="false" dt2D="false" dtr="false" t="normal">SUM(Q256:Q259)</f>
        <v>0.19</v>
      </c>
      <c r="R260" s="72" t="n">
        <f aca="false" ca="false" dt2D="false" dtr="false" t="normal">SUM(R256:R259)</f>
        <v>1.5000000000000002</v>
      </c>
    </row>
    <row customHeight="true" ht="18" outlineLevel="0" r="261">
      <c r="A261" s="20" t="s">
        <v>42</v>
      </c>
      <c r="B261" s="21" t="s"/>
      <c r="C261" s="21" t="s"/>
      <c r="D261" s="21" t="s"/>
      <c r="E261" s="21" t="s"/>
      <c r="F261" s="21" t="s"/>
      <c r="G261" s="21" t="s"/>
      <c r="H261" s="21" t="s"/>
      <c r="I261" s="21" t="s"/>
      <c r="J261" s="21" t="s"/>
      <c r="K261" s="21" t="s"/>
      <c r="L261" s="21" t="s"/>
      <c r="M261" s="21" t="s"/>
      <c r="N261" s="21" t="s"/>
      <c r="O261" s="21" t="s"/>
      <c r="P261" s="21" t="s"/>
      <c r="Q261" s="21" t="s"/>
      <c r="R261" s="22" t="s"/>
    </row>
    <row customHeight="true" ht="18" outlineLevel="0" r="262">
      <c r="A262" s="23" t="s">
        <v>13</v>
      </c>
      <c r="B262" s="24" t="s">
        <v>14</v>
      </c>
      <c r="C262" s="23" t="s">
        <v>15</v>
      </c>
      <c r="D262" s="24" t="s">
        <v>122</v>
      </c>
      <c r="E262" s="24" t="s">
        <v>17</v>
      </c>
      <c r="F262" s="23" t="s">
        <v>18</v>
      </c>
      <c r="G262" s="23" t="s">
        <v>19</v>
      </c>
      <c r="H262" s="23" t="s">
        <v>20</v>
      </c>
      <c r="I262" s="24" t="s">
        <v>21</v>
      </c>
      <c r="J262" s="26" t="n"/>
      <c r="K262" s="27" t="s">
        <v>22</v>
      </c>
      <c r="L262" s="27" t="n"/>
      <c r="M262" s="27" t="n"/>
      <c r="N262" s="27" t="n"/>
      <c r="O262" s="24" t="s">
        <v>23</v>
      </c>
      <c r="P262" s="28" t="s"/>
      <c r="Q262" s="28" t="s"/>
      <c r="R262" s="29" t="s"/>
    </row>
    <row customHeight="true" ht="15" outlineLevel="0" r="263">
      <c r="A263" s="30" t="s"/>
      <c r="B263" s="31" t="s"/>
      <c r="C263" s="30" t="s"/>
      <c r="D263" s="31" t="s"/>
      <c r="E263" s="31" t="s"/>
      <c r="F263" s="30" t="s"/>
      <c r="G263" s="30" t="s"/>
      <c r="H263" s="30" t="s"/>
      <c r="I263" s="31" t="s"/>
      <c r="J263" s="26" t="n"/>
      <c r="K263" s="24" t="s">
        <v>24</v>
      </c>
      <c r="L263" s="33" t="s">
        <v>25</v>
      </c>
      <c r="M263" s="33" t="s">
        <v>26</v>
      </c>
      <c r="N263" s="33" t="s">
        <v>27</v>
      </c>
      <c r="O263" s="33" t="s">
        <v>28</v>
      </c>
      <c r="P263" s="33" t="s">
        <v>29</v>
      </c>
      <c r="Q263" s="33" t="s">
        <v>30</v>
      </c>
      <c r="R263" s="33" t="s">
        <v>31</v>
      </c>
    </row>
    <row customHeight="true" ht="17.25" outlineLevel="0" r="264">
      <c r="A264" s="41" t="n">
        <v>45</v>
      </c>
      <c r="B264" s="41" t="s">
        <v>32</v>
      </c>
      <c r="C264" s="89" t="s">
        <v>62</v>
      </c>
      <c r="D264" s="41" t="n">
        <v>60</v>
      </c>
      <c r="E264" s="41" t="n">
        <v>5.65</v>
      </c>
      <c r="F264" s="43" t="n">
        <v>0.8</v>
      </c>
      <c r="G264" s="43" t="n">
        <v>2.8</v>
      </c>
      <c r="H264" s="43" t="n">
        <v>6.2</v>
      </c>
      <c r="I264" s="43" t="n">
        <v>52.8</v>
      </c>
      <c r="J264" s="64" t="n"/>
      <c r="K264" s="43" t="n">
        <v>22.4</v>
      </c>
      <c r="L264" s="43" t="n">
        <v>9.1</v>
      </c>
      <c r="M264" s="43" t="n">
        <v>16.6</v>
      </c>
      <c r="N264" s="43" t="n">
        <v>0.3</v>
      </c>
      <c r="O264" s="44" t="n">
        <v>0</v>
      </c>
      <c r="P264" s="44" t="n">
        <v>0</v>
      </c>
      <c r="Q264" s="44" t="n">
        <v>0</v>
      </c>
      <c r="R264" s="43" t="n">
        <v>19.5</v>
      </c>
      <c r="S264" s="0" t="n"/>
      <c r="T264" s="0" t="n"/>
      <c r="U264" s="0" t="n"/>
      <c r="V264" s="0" t="n"/>
      <c r="W264" s="0" t="n"/>
      <c r="X264" s="0" t="n"/>
      <c r="Y264" s="0" t="n"/>
      <c r="Z264" s="0" t="n"/>
      <c r="AA264" s="0" t="n"/>
      <c r="AB264" s="0" t="n"/>
      <c r="AC264" s="0" t="n"/>
      <c r="AD264" s="0" t="n"/>
      <c r="AE264" s="0" t="n"/>
      <c r="AF264" s="0" t="n"/>
      <c r="AG264" s="0" t="n"/>
      <c r="AH264" s="0" t="n"/>
      <c r="AI264" s="0" t="n"/>
      <c r="AJ264" s="0" t="n"/>
      <c r="AK264" s="0" t="n"/>
      <c r="AL264" s="0" t="n"/>
      <c r="AM264" s="0" t="n"/>
      <c r="AN264" s="0" t="n"/>
      <c r="AO264" s="0" t="n"/>
      <c r="AP264" s="0" t="n"/>
      <c r="AQ264" s="0" t="n"/>
      <c r="AR264" s="0" t="n"/>
      <c r="AS264" s="0" t="n"/>
      <c r="AT264" s="0" t="n"/>
      <c r="AU264" s="0" t="n"/>
      <c r="AV264" s="0" t="n"/>
      <c r="AW264" s="0" t="n"/>
    </row>
    <row customHeight="true" ht="17.25" outlineLevel="0" r="265">
      <c r="A265" s="41" t="n">
        <v>102</v>
      </c>
      <c r="B265" s="41" t="s">
        <v>35</v>
      </c>
      <c r="C265" s="99" t="s">
        <v>103</v>
      </c>
      <c r="D265" s="41" t="n">
        <v>200</v>
      </c>
      <c r="E265" s="43" t="n">
        <v>7.12</v>
      </c>
      <c r="F265" s="43" t="n">
        <v>5.1</v>
      </c>
      <c r="G265" s="43" t="n">
        <v>5.4</v>
      </c>
      <c r="H265" s="43" t="n">
        <v>23.9</v>
      </c>
      <c r="I265" s="43" t="n">
        <v>163.8</v>
      </c>
      <c r="J265" s="64" t="n"/>
      <c r="K265" s="43" t="n">
        <v>45.8</v>
      </c>
      <c r="L265" s="43" t="n">
        <v>35.5</v>
      </c>
      <c r="M265" s="43" t="n">
        <v>0</v>
      </c>
      <c r="N265" s="43" t="n">
        <v>4.6</v>
      </c>
      <c r="O265" s="44" t="n">
        <v>0</v>
      </c>
      <c r="P265" s="44" t="n">
        <v>0</v>
      </c>
      <c r="Q265" s="44" t="n">
        <v>0</v>
      </c>
      <c r="R265" s="43" t="n">
        <v>11.2</v>
      </c>
    </row>
    <row customHeight="true" ht="17.25" outlineLevel="0" r="266">
      <c r="A266" s="41" t="n">
        <v>234</v>
      </c>
      <c r="B266" s="41" t="s">
        <v>37</v>
      </c>
      <c r="C266" s="87" t="s">
        <v>64</v>
      </c>
      <c r="D266" s="41" t="s">
        <v>65</v>
      </c>
      <c r="E266" s="41" t="n">
        <v>37.07</v>
      </c>
      <c r="F266" s="43" t="n">
        <v>12.7</v>
      </c>
      <c r="G266" s="43" t="n">
        <v>16.2</v>
      </c>
      <c r="H266" s="43" t="n">
        <v>10.1</v>
      </c>
      <c r="I266" s="43" t="n">
        <v>236.6</v>
      </c>
      <c r="J266" s="90" t="n"/>
      <c r="K266" s="43" t="n">
        <v>126.1</v>
      </c>
      <c r="L266" s="44" t="n">
        <v>0</v>
      </c>
      <c r="M266" s="44" t="n">
        <v>0</v>
      </c>
      <c r="N266" s="43" t="n">
        <v>0.9</v>
      </c>
      <c r="O266" s="44" t="n">
        <v>0</v>
      </c>
      <c r="P266" s="43" t="n">
        <v>0.2</v>
      </c>
      <c r="Q266" s="44" t="n">
        <v>0</v>
      </c>
      <c r="R266" s="43" t="n">
        <v>6.1</v>
      </c>
      <c r="S266" s="40" t="n"/>
      <c r="T266" s="0" t="n"/>
      <c r="U266" s="0" t="n"/>
      <c r="V266" s="0" t="n"/>
      <c r="W266" s="0" t="n"/>
      <c r="X266" s="0" t="n"/>
      <c r="Y266" s="0" t="n"/>
      <c r="Z266" s="0" t="n"/>
      <c r="AA266" s="0" t="n"/>
      <c r="AB266" s="0" t="n"/>
      <c r="AC266" s="0" t="n"/>
      <c r="AD266" s="0" t="n"/>
      <c r="AE266" s="0" t="n"/>
      <c r="AF266" s="0" t="n"/>
      <c r="AG266" s="0" t="n"/>
      <c r="AH266" s="0" t="n"/>
      <c r="AI266" s="0" t="n"/>
    </row>
    <row customHeight="true" ht="17.25" outlineLevel="0" r="267">
      <c r="A267" s="91" t="s">
        <v>66</v>
      </c>
      <c r="B267" s="41" t="s">
        <v>39</v>
      </c>
      <c r="C267" s="42" t="s">
        <v>67</v>
      </c>
      <c r="D267" s="41" t="s">
        <v>68</v>
      </c>
      <c r="E267" s="41" t="n">
        <v>19.78</v>
      </c>
      <c r="F267" s="43" t="n">
        <v>3</v>
      </c>
      <c r="G267" s="43" t="n">
        <v>7.9</v>
      </c>
      <c r="H267" s="43" t="n">
        <v>29.8</v>
      </c>
      <c r="I267" s="43" t="n">
        <v>202.8</v>
      </c>
      <c r="J267" s="92" t="n"/>
      <c r="K267" s="43" t="n">
        <v>29.8</v>
      </c>
      <c r="L267" s="43" t="n">
        <v>0</v>
      </c>
      <c r="M267" s="43" t="n">
        <v>0</v>
      </c>
      <c r="N267" s="43" t="n">
        <v>1.6</v>
      </c>
      <c r="O267" s="44" t="n">
        <v>0</v>
      </c>
      <c r="P267" s="43" t="n">
        <v>0.4</v>
      </c>
      <c r="Q267" s="44" t="n">
        <v>0</v>
      </c>
      <c r="R267" s="43" t="n">
        <v>35.9</v>
      </c>
    </row>
    <row customHeight="true" ht="18" outlineLevel="0" r="268">
      <c r="A268" s="41" t="n">
        <v>349</v>
      </c>
      <c r="B268" s="41" t="s">
        <v>48</v>
      </c>
      <c r="C268" s="63" t="s">
        <v>47</v>
      </c>
      <c r="D268" s="34" t="n">
        <v>200</v>
      </c>
      <c r="E268" s="41" t="n">
        <v>7.02</v>
      </c>
      <c r="F268" s="43" t="n">
        <v>0.6</v>
      </c>
      <c r="G268" s="43" t="n">
        <v>0.09</v>
      </c>
      <c r="H268" s="41" t="n">
        <v>32.01</v>
      </c>
      <c r="I268" s="43" t="n">
        <v>132.8</v>
      </c>
      <c r="J268" s="42" t="n"/>
      <c r="K268" s="43" t="n">
        <v>32.48</v>
      </c>
      <c r="L268" s="43" t="n">
        <v>17.46</v>
      </c>
      <c r="M268" s="43" t="n">
        <v>23.44</v>
      </c>
      <c r="N268" s="43" t="n">
        <v>0.7</v>
      </c>
      <c r="O268" s="44" t="n">
        <v>0</v>
      </c>
      <c r="P268" s="43" t="n">
        <v>0.02</v>
      </c>
      <c r="Q268" s="43" t="n">
        <v>0.26</v>
      </c>
      <c r="R268" s="43" t="n">
        <v>0.73</v>
      </c>
      <c r="S268" s="40" t="n"/>
    </row>
    <row customHeight="true" ht="18" outlineLevel="0" r="269">
      <c r="A269" s="41" t="n"/>
      <c r="B269" s="41" t="s">
        <v>50</v>
      </c>
      <c r="C269" s="63" t="s">
        <v>49</v>
      </c>
      <c r="D269" s="41" t="n">
        <v>30</v>
      </c>
      <c r="E269" s="43" t="n">
        <v>2.4</v>
      </c>
      <c r="F269" s="43" t="n">
        <v>1.68</v>
      </c>
      <c r="G269" s="43" t="n">
        <v>0.33</v>
      </c>
      <c r="H269" s="43" t="n">
        <v>14.82</v>
      </c>
      <c r="I269" s="43" t="n">
        <v>68.97</v>
      </c>
      <c r="J269" s="64" t="n"/>
      <c r="K269" s="43" t="n">
        <v>6.9</v>
      </c>
      <c r="L269" s="43" t="n">
        <v>7.5</v>
      </c>
      <c r="M269" s="43" t="n">
        <v>31.8</v>
      </c>
      <c r="N269" s="43" t="n">
        <v>0.93</v>
      </c>
      <c r="O269" s="44" t="n">
        <v>0</v>
      </c>
      <c r="P269" s="43" t="n">
        <v>0.03</v>
      </c>
      <c r="Q269" s="44" t="n">
        <v>0</v>
      </c>
      <c r="R269" s="43" t="n">
        <v>0</v>
      </c>
      <c r="S269" s="40" t="n"/>
    </row>
    <row customHeight="true" ht="18" outlineLevel="0" r="270">
      <c r="A270" s="41" t="n"/>
      <c r="B270" s="41" t="s">
        <v>70</v>
      </c>
      <c r="C270" s="48" t="s">
        <v>51</v>
      </c>
      <c r="D270" s="41" t="n">
        <v>30</v>
      </c>
      <c r="E270" s="39" t="n">
        <v>2.88</v>
      </c>
      <c r="F270" s="43" t="n">
        <v>2.37</v>
      </c>
      <c r="G270" s="43" t="n">
        <v>0.3</v>
      </c>
      <c r="H270" s="43" t="n">
        <v>14.49</v>
      </c>
      <c r="I270" s="43" t="n">
        <v>70.14</v>
      </c>
      <c r="J270" s="64" t="n"/>
      <c r="K270" s="43" t="n">
        <v>6.9</v>
      </c>
      <c r="L270" s="43" t="n">
        <v>9.9</v>
      </c>
      <c r="M270" s="43" t="n">
        <v>26.1</v>
      </c>
      <c r="N270" s="43" t="n">
        <v>0.33</v>
      </c>
      <c r="O270" s="43" t="n">
        <v>0</v>
      </c>
      <c r="P270" s="43" t="n">
        <v>0.03</v>
      </c>
      <c r="Q270" s="44" t="n">
        <v>0</v>
      </c>
      <c r="R270" s="44" t="n">
        <v>0</v>
      </c>
      <c r="S270" s="40" t="n"/>
      <c r="T270" s="0" t="n"/>
      <c r="U270" s="0" t="n"/>
      <c r="V270" s="0" t="n"/>
      <c r="W270" s="0" t="n"/>
      <c r="X270" s="0" t="n"/>
      <c r="Y270" s="0" t="n"/>
      <c r="Z270" s="0" t="n"/>
      <c r="AA270" s="0" t="n"/>
      <c r="AB270" s="0" t="n"/>
      <c r="AC270" s="0" t="n"/>
      <c r="AD270" s="0" t="n"/>
      <c r="AE270" s="0" t="n"/>
      <c r="AF270" s="0" t="n"/>
      <c r="AG270" s="0" t="n"/>
      <c r="AH270" s="0" t="n"/>
      <c r="AI270" s="0" t="n"/>
    </row>
    <row customHeight="true" ht="18" outlineLevel="0" r="271">
      <c r="A271" s="33" t="s">
        <v>41</v>
      </c>
      <c r="B271" s="51" t="s"/>
      <c r="C271" s="52" t="s"/>
      <c r="D271" s="24" t="n">
        <v>765</v>
      </c>
      <c r="E271" s="54" t="n">
        <f aca="false" ca="false" dt2D="false" dtr="false" t="normal">SUM(E264:E270)</f>
        <v>81.92</v>
      </c>
      <c r="F271" s="54" t="n">
        <f aca="false" ca="false" dt2D="false" dtr="false" t="normal">SUM(F264:F269)</f>
        <v>23.88</v>
      </c>
      <c r="G271" s="54" t="n">
        <f aca="false" ca="false" dt2D="false" dtr="false" t="normal">SUM(G264:G269)</f>
        <v>32.72</v>
      </c>
      <c r="H271" s="54" t="n">
        <f aca="false" ca="false" dt2D="false" dtr="false" t="normal">SUM(H264:H269)</f>
        <v>116.82999999999998</v>
      </c>
      <c r="I271" s="54" t="n">
        <f aca="false" ca="false" dt2D="false" dtr="false" t="normal">SUM(I264:I269)</f>
        <v>857.77</v>
      </c>
      <c r="J271" s="54" t="n">
        <f aca="false" ca="false" dt2D="false" dtr="false" t="normal">SUM(J264:J269)</f>
        <v>0</v>
      </c>
      <c r="K271" s="54" t="n">
        <f aca="false" ca="false" dt2D="false" dtr="false" t="normal">SUM(K264:K269)</f>
        <v>263.47999999999996</v>
      </c>
      <c r="L271" s="54" t="n">
        <f aca="false" ca="false" dt2D="false" dtr="false" t="normal">SUM(L264:L269)</f>
        <v>69.56</v>
      </c>
      <c r="M271" s="54" t="n">
        <f aca="false" ca="false" dt2D="false" dtr="false" t="normal">SUM(M264:M269)</f>
        <v>71.84</v>
      </c>
      <c r="N271" s="54" t="n">
        <f aca="false" ca="false" dt2D="false" dtr="false" t="normal">SUM(N264:N269)</f>
        <v>9.03</v>
      </c>
      <c r="O271" s="54" t="n">
        <f aca="false" ca="false" dt2D="false" dtr="false" t="normal">SUM(O264:O269)</f>
        <v>0</v>
      </c>
      <c r="P271" s="54" t="n">
        <f aca="false" ca="false" dt2D="false" dtr="false" t="normal">SUM(P264:P269)</f>
        <v>0.6500000000000001</v>
      </c>
      <c r="Q271" s="54" t="n">
        <f aca="false" ca="false" dt2D="false" dtr="false" t="normal">SUM(Q264:Q269)</f>
        <v>0.26</v>
      </c>
      <c r="R271" s="54" t="n">
        <f aca="false" ca="false" dt2D="false" dtr="false" t="normal">SUM(R264:R269)</f>
        <v>73.42999999999999</v>
      </c>
    </row>
    <row customHeight="true" ht="18" outlineLevel="0" r="272">
      <c r="A272" s="69" t="s">
        <v>52</v>
      </c>
      <c r="B272" s="70" t="s"/>
      <c r="C272" s="70" t="s"/>
      <c r="D272" s="71" t="s"/>
      <c r="E272" s="72" t="n">
        <f aca="false" ca="false" dt2D="false" dtr="false" t="normal">E260+E271</f>
        <v>132.97</v>
      </c>
      <c r="F272" s="72" t="n">
        <f aca="false" ca="false" dt2D="false" dtr="false" t="normal">F260+F271</f>
        <v>34.79</v>
      </c>
      <c r="G272" s="72" t="n">
        <f aca="false" ca="false" dt2D="false" dtr="false" t="normal">G260+G271</f>
        <v>44.17</v>
      </c>
      <c r="H272" s="72" t="n">
        <f aca="false" ca="false" dt2D="false" dtr="false" t="normal">H260+H271</f>
        <v>186.45</v>
      </c>
      <c r="I272" s="72" t="n">
        <f aca="false" ca="false" dt2D="false" dtr="false" t="normal">I260+I271</f>
        <v>1284.29</v>
      </c>
      <c r="J272" s="72" t="n">
        <f aca="false" ca="false" dt2D="false" dtr="false" t="normal">J260+J271</f>
        <v>0</v>
      </c>
      <c r="K272" s="72" t="n">
        <f aca="false" ca="false" dt2D="false" dtr="false" t="normal">K260+K271</f>
        <v>593.8799999999999</v>
      </c>
      <c r="L272" s="72" t="n">
        <f aca="false" ca="false" dt2D="false" dtr="false" t="normal">L260+L271</f>
        <v>120.26</v>
      </c>
      <c r="M272" s="72" t="n">
        <f aca="false" ca="false" dt2D="false" dtr="false" t="normal">M260+M271</f>
        <v>354.74</v>
      </c>
      <c r="N272" s="72" t="n">
        <f aca="false" ca="false" dt2D="false" dtr="false" t="normal">N260+N271</f>
        <v>11.87</v>
      </c>
      <c r="O272" s="72" t="n">
        <f aca="false" ca="false" dt2D="false" dtr="false" t="normal">O260+O271</f>
        <v>36.7</v>
      </c>
      <c r="P272" s="72" t="n">
        <f aca="false" ca="false" dt2D="false" dtr="false" t="normal">P260+P271</f>
        <v>0.8200000000000002</v>
      </c>
      <c r="Q272" s="72" t="n">
        <f aca="false" ca="false" dt2D="false" dtr="false" t="normal">Q260+Q271</f>
        <v>0.45</v>
      </c>
      <c r="R272" s="72" t="n">
        <f aca="false" ca="false" dt2D="false" dtr="false" t="normal">R260+R271</f>
        <v>74.92999999999999</v>
      </c>
    </row>
    <row outlineLevel="0" r="273">
      <c r="A273" s="73" t="n"/>
      <c r="B273" s="73" t="n"/>
      <c r="C273" s="73" t="n"/>
      <c r="D273" s="73" t="n"/>
      <c r="E273" s="74" t="n"/>
      <c r="F273" s="74" t="n"/>
      <c r="G273" s="74" t="n"/>
      <c r="H273" s="74" t="n"/>
      <c r="I273" s="74" t="n"/>
      <c r="J273" s="77" t="n"/>
      <c r="K273" s="74" t="n"/>
      <c r="L273" s="74" t="n"/>
      <c r="M273" s="74" t="n"/>
      <c r="N273" s="74" t="n"/>
      <c r="O273" s="74" t="n"/>
      <c r="P273" s="74" t="n"/>
      <c r="Q273" s="74" t="n"/>
      <c r="R273" s="74" t="n"/>
    </row>
    <row outlineLevel="0" r="274">
      <c r="A274" s="73" t="n"/>
      <c r="B274" s="73" t="n"/>
      <c r="C274" s="73" t="n"/>
      <c r="D274" s="73" t="n"/>
      <c r="E274" s="74" t="n"/>
      <c r="F274" s="74" t="n"/>
      <c r="G274" s="74" t="n"/>
      <c r="H274" s="74" t="n"/>
      <c r="I274" s="74" t="n"/>
      <c r="J274" s="77" t="n"/>
      <c r="K274" s="74" t="n"/>
      <c r="L274" s="74" t="n"/>
      <c r="M274" s="74" t="n"/>
      <c r="N274" s="74" t="n"/>
      <c r="O274" s="74" t="n"/>
      <c r="P274" s="74" t="n"/>
      <c r="Q274" s="74" t="n"/>
      <c r="R274" s="74" t="n"/>
    </row>
    <row outlineLevel="0" r="275">
      <c r="A275" s="73" t="n"/>
      <c r="B275" s="73" t="n"/>
      <c r="C275" s="73" t="n"/>
      <c r="D275" s="73" t="n"/>
      <c r="E275" s="74" t="n"/>
      <c r="F275" s="74" t="n"/>
      <c r="G275" s="74" t="n"/>
      <c r="H275" s="74" t="n"/>
      <c r="I275" s="74" t="n"/>
      <c r="J275" s="77" t="n"/>
      <c r="K275" s="74" t="n"/>
      <c r="L275" s="74" t="n"/>
      <c r="M275" s="74" t="n"/>
      <c r="N275" s="74" t="n"/>
      <c r="O275" s="74" t="n"/>
      <c r="P275" s="74" t="n"/>
      <c r="Q275" s="74" t="n"/>
      <c r="R275" s="74" t="n"/>
    </row>
    <row ht="15" outlineLevel="0" r="276">
      <c r="A276" s="1" t="s">
        <v>0</v>
      </c>
      <c r="B276" s="1" t="s"/>
      <c r="C276" s="1" t="s"/>
      <c r="D276" s="73" t="n"/>
      <c r="E276" s="74" t="n"/>
      <c r="F276" s="74" t="n"/>
      <c r="G276" s="74" t="n"/>
      <c r="H276" s="74" t="n"/>
      <c r="I276" s="74" t="n"/>
      <c r="J276" s="77" t="n"/>
      <c r="K276" s="78" t="s">
        <v>128</v>
      </c>
      <c r="L276" s="78" t="s"/>
      <c r="M276" s="78" t="s"/>
      <c r="N276" s="78" t="s"/>
      <c r="O276" s="78" t="s"/>
      <c r="P276" s="78" t="s"/>
      <c r="Q276" s="78" t="s"/>
      <c r="R276" s="78" t="s"/>
      <c r="S276" s="78" t="s"/>
      <c r="T276" s="78" t="s"/>
    </row>
    <row outlineLevel="0" r="277">
      <c r="A277" s="80" t="s">
        <v>2</v>
      </c>
      <c r="B277" s="80" t="s"/>
      <c r="C277" s="80" t="s"/>
      <c r="D277" s="73" t="n"/>
      <c r="E277" s="74" t="n"/>
      <c r="F277" s="74" t="n"/>
      <c r="G277" s="74" t="n"/>
      <c r="H277" s="74" t="n"/>
      <c r="I277" s="74" t="n"/>
      <c r="J277" s="77" t="n"/>
      <c r="K277" s="118" t="s">
        <v>105</v>
      </c>
      <c r="L277" s="118" t="s"/>
      <c r="M277" s="118" t="s"/>
      <c r="N277" s="118" t="s"/>
      <c r="O277" s="118" t="s"/>
      <c r="P277" s="118" t="s"/>
      <c r="Q277" s="118" t="s"/>
      <c r="R277" s="118" t="s"/>
      <c r="S277" s="118" t="s"/>
      <c r="T277" s="118" t="s"/>
    </row>
    <row outlineLevel="0" r="278">
      <c r="A278" s="121" t="s">
        <v>85</v>
      </c>
      <c r="B278" s="121" t="s"/>
      <c r="C278" s="121" t="s"/>
      <c r="D278" s="73" t="n"/>
      <c r="E278" s="74" t="n"/>
      <c r="F278" s="74" t="n"/>
      <c r="G278" s="74" t="n"/>
      <c r="H278" s="74" t="n"/>
      <c r="I278" s="74" t="n"/>
      <c r="J278" s="77" t="n"/>
      <c r="K278" s="81" t="s">
        <v>86</v>
      </c>
      <c r="L278" s="81" t="s"/>
      <c r="M278" s="81" t="s"/>
      <c r="N278" s="81" t="s"/>
      <c r="O278" s="81" t="s"/>
      <c r="P278" s="81" t="s"/>
      <c r="Q278" s="81" t="s"/>
      <c r="R278" s="81" t="s"/>
    </row>
    <row outlineLevel="0" r="279">
      <c r="A279" s="80" t="s">
        <v>6</v>
      </c>
      <c r="B279" s="80" t="s"/>
      <c r="C279" s="80" t="s"/>
      <c r="D279" s="73" t="n"/>
      <c r="E279" s="74" t="n"/>
      <c r="F279" s="74" t="n"/>
      <c r="G279" s="74" t="n"/>
      <c r="H279" s="74" t="n"/>
      <c r="I279" s="74" t="n"/>
      <c r="J279" s="77" t="n"/>
      <c r="K279" s="81" t="s">
        <v>56</v>
      </c>
      <c r="L279" s="81" t="s"/>
      <c r="M279" s="81" t="s"/>
      <c r="N279" s="81" t="s"/>
      <c r="O279" s="81" t="s"/>
      <c r="P279" s="81" t="s"/>
      <c r="Q279" s="81" t="s"/>
      <c r="R279" s="81" t="s"/>
    </row>
    <row ht="18.75" outlineLevel="0" r="280">
      <c r="A280" s="14" t="s">
        <v>8</v>
      </c>
      <c r="B280" s="14" t="s"/>
      <c r="C280" s="14" t="s"/>
      <c r="D280" s="14" t="s"/>
      <c r="E280" s="14" t="s"/>
      <c r="F280" s="14" t="s"/>
      <c r="G280" s="14" t="s"/>
      <c r="H280" s="14" t="s"/>
      <c r="I280" s="14" t="s"/>
      <c r="J280" s="14" t="s"/>
      <c r="K280" s="14" t="s"/>
      <c r="L280" s="14" t="s"/>
      <c r="M280" s="14" t="s"/>
      <c r="N280" s="14" t="s"/>
      <c r="O280" s="14" t="s"/>
      <c r="P280" s="14" t="s"/>
      <c r="Q280" s="14" t="s"/>
      <c r="R280" s="14" t="s"/>
    </row>
    <row ht="15.75" outlineLevel="0" r="281">
      <c r="A281" s="15" t="s">
        <v>9</v>
      </c>
      <c r="B281" s="15" t="s"/>
      <c r="C281" s="15" t="s"/>
      <c r="D281" s="15" t="s"/>
      <c r="E281" s="15" t="s"/>
      <c r="F281" s="15" t="s"/>
      <c r="G281" s="15" t="s"/>
      <c r="H281" s="15" t="s"/>
      <c r="I281" s="15" t="s"/>
      <c r="J281" s="15" t="s"/>
      <c r="K281" s="15" t="s"/>
      <c r="L281" s="15" t="s"/>
      <c r="M281" s="15" t="s"/>
      <c r="N281" s="15" t="s"/>
      <c r="O281" s="15" t="s"/>
      <c r="P281" s="15" t="s"/>
      <c r="Q281" s="15" t="s"/>
      <c r="R281" s="15" t="s"/>
    </row>
    <row ht="15.75" outlineLevel="0" r="282">
      <c r="A282" s="16" t="s">
        <v>10</v>
      </c>
      <c r="B282" s="16" t="s"/>
      <c r="C282" s="16" t="s"/>
      <c r="D282" s="16" t="s"/>
      <c r="E282" s="16" t="s"/>
      <c r="F282" s="16" t="s"/>
      <c r="G282" s="16" t="s"/>
      <c r="H282" s="16" t="s"/>
      <c r="I282" s="16" t="s"/>
      <c r="J282" s="16" t="s"/>
      <c r="K282" s="16" t="s"/>
      <c r="L282" s="16" t="s"/>
      <c r="M282" s="16" t="s"/>
      <c r="N282" s="16" t="s"/>
      <c r="O282" s="16" t="s"/>
      <c r="P282" s="16" t="s"/>
      <c r="Q282" s="16" t="s"/>
      <c r="R282" s="16" t="s"/>
    </row>
    <row customHeight="true" ht="18" outlineLevel="0" r="283">
      <c r="A283" s="128" t="s">
        <v>129</v>
      </c>
      <c r="B283" s="129" t="s"/>
      <c r="C283" s="129" t="s"/>
      <c r="D283" s="129" t="s"/>
      <c r="E283" s="129" t="s"/>
      <c r="F283" s="129" t="s"/>
      <c r="G283" s="129" t="s"/>
      <c r="H283" s="129" t="s"/>
      <c r="I283" s="129" t="s"/>
      <c r="J283" s="129" t="s"/>
      <c r="K283" s="129" t="s"/>
      <c r="L283" s="129" t="s"/>
      <c r="M283" s="129" t="s"/>
      <c r="N283" s="129" t="s"/>
      <c r="O283" s="129" t="s"/>
      <c r="P283" s="129" t="s"/>
      <c r="Q283" s="129" t="s"/>
      <c r="R283" s="130" t="s"/>
    </row>
    <row customHeight="true" ht="18.75" outlineLevel="0" r="284">
      <c r="A284" s="20" t="s">
        <v>12</v>
      </c>
      <c r="B284" s="21" t="s"/>
      <c r="C284" s="21" t="s"/>
      <c r="D284" s="21" t="s"/>
      <c r="E284" s="21" t="s"/>
      <c r="F284" s="21" t="s"/>
      <c r="G284" s="21" t="s"/>
      <c r="H284" s="21" t="s"/>
      <c r="I284" s="21" t="s"/>
      <c r="J284" s="21" t="s"/>
      <c r="K284" s="21" t="s"/>
      <c r="L284" s="21" t="s"/>
      <c r="M284" s="21" t="s"/>
      <c r="N284" s="21" t="s"/>
      <c r="O284" s="21" t="s"/>
      <c r="P284" s="21" t="s"/>
      <c r="Q284" s="21" t="s"/>
      <c r="R284" s="22" t="s"/>
    </row>
    <row customHeight="true" ht="18" outlineLevel="0" r="285">
      <c r="A285" s="23" t="s">
        <v>13</v>
      </c>
      <c r="B285" s="24" t="s">
        <v>14</v>
      </c>
      <c r="C285" s="23" t="s">
        <v>15</v>
      </c>
      <c r="D285" s="24" t="s">
        <v>122</v>
      </c>
      <c r="E285" s="24" t="s">
        <v>17</v>
      </c>
      <c r="F285" s="23" t="s">
        <v>18</v>
      </c>
      <c r="G285" s="23" t="s">
        <v>19</v>
      </c>
      <c r="H285" s="23" t="s">
        <v>20</v>
      </c>
      <c r="I285" s="24" t="s">
        <v>21</v>
      </c>
      <c r="J285" s="26" t="n"/>
      <c r="K285" s="27" t="s">
        <v>22</v>
      </c>
      <c r="L285" s="27" t="n"/>
      <c r="M285" s="27" t="n"/>
      <c r="N285" s="27" t="n"/>
      <c r="O285" s="24" t="s">
        <v>23</v>
      </c>
      <c r="P285" s="28" t="s"/>
      <c r="Q285" s="28" t="s"/>
      <c r="R285" s="29" t="s"/>
    </row>
    <row customHeight="true" ht="15" outlineLevel="0" r="286">
      <c r="A286" s="30" t="s"/>
      <c r="B286" s="31" t="s"/>
      <c r="C286" s="30" t="s"/>
      <c r="D286" s="31" t="s"/>
      <c r="E286" s="31" t="s"/>
      <c r="F286" s="30" t="s"/>
      <c r="G286" s="30" t="s"/>
      <c r="H286" s="30" t="s"/>
      <c r="I286" s="31" t="s"/>
      <c r="J286" s="26" t="n"/>
      <c r="K286" s="24" t="s">
        <v>24</v>
      </c>
      <c r="L286" s="33" t="s">
        <v>25</v>
      </c>
      <c r="M286" s="33" t="s">
        <v>26</v>
      </c>
      <c r="N286" s="33" t="s">
        <v>27</v>
      </c>
      <c r="O286" s="33" t="s">
        <v>28</v>
      </c>
      <c r="P286" s="33" t="s">
        <v>29</v>
      </c>
      <c r="Q286" s="33" t="s">
        <v>30</v>
      </c>
      <c r="R286" s="33" t="s">
        <v>31</v>
      </c>
    </row>
    <row customHeight="true" ht="20.25" outlineLevel="0" r="287">
      <c r="A287" s="41" t="n">
        <v>279</v>
      </c>
      <c r="B287" s="41" t="s">
        <v>32</v>
      </c>
      <c r="C287" s="99" t="s">
        <v>130</v>
      </c>
      <c r="D287" s="41" t="s">
        <v>100</v>
      </c>
      <c r="E287" s="43" t="n">
        <v>49.922</v>
      </c>
      <c r="F287" s="43" t="n">
        <v>6.75</v>
      </c>
      <c r="G287" s="43" t="n">
        <v>11.0536363636364</v>
      </c>
      <c r="H287" s="43" t="n">
        <v>10.0309090909091</v>
      </c>
      <c r="I287" s="43" t="n">
        <v>165.845454545455</v>
      </c>
      <c r="J287" s="64" t="n"/>
      <c r="K287" s="43" t="n">
        <v>32.5309090909091</v>
      </c>
      <c r="L287" s="43" t="n">
        <v>16.0036363636364</v>
      </c>
      <c r="M287" s="43" t="n">
        <v>79.5845454545454</v>
      </c>
      <c r="N287" s="43" t="n">
        <v>0.703636363636364</v>
      </c>
      <c r="O287" s="43" t="n">
        <v>28.7345454545455</v>
      </c>
      <c r="P287" s="43" t="n">
        <v>0.035</v>
      </c>
      <c r="Q287" s="44" t="n">
        <v>0</v>
      </c>
      <c r="R287" s="43" t="n">
        <v>0.703636363636364</v>
      </c>
    </row>
    <row customHeight="true" ht="20.25" outlineLevel="0" r="288">
      <c r="A288" s="41" t="n">
        <v>171</v>
      </c>
      <c r="B288" s="41" t="s">
        <v>35</v>
      </c>
      <c r="C288" s="63" t="s">
        <v>131</v>
      </c>
      <c r="D288" s="41" t="n">
        <v>150</v>
      </c>
      <c r="E288" s="43" t="n">
        <v>13.81</v>
      </c>
      <c r="F288" s="43" t="n">
        <v>6.3</v>
      </c>
      <c r="G288" s="43" t="n">
        <v>9.9</v>
      </c>
      <c r="H288" s="43" t="n">
        <v>46.7</v>
      </c>
      <c r="I288" s="43" t="n">
        <v>300.9</v>
      </c>
      <c r="J288" s="64" t="n"/>
      <c r="K288" s="43" t="n">
        <v>136.7</v>
      </c>
      <c r="L288" s="43" t="n">
        <v>1.4</v>
      </c>
      <c r="M288" s="43" t="n">
        <v>22.2</v>
      </c>
      <c r="N288" s="43" t="n">
        <v>1.2</v>
      </c>
      <c r="O288" s="43" t="n">
        <v>1.2</v>
      </c>
      <c r="P288" s="43" t="n">
        <v>0.1</v>
      </c>
      <c r="Q288" s="44" t="n">
        <v>0</v>
      </c>
      <c r="R288" s="44" t="n">
        <v>0</v>
      </c>
    </row>
    <row customHeight="true" ht="18" outlineLevel="0" r="289">
      <c r="A289" s="41" t="n"/>
      <c r="B289" s="41" t="s">
        <v>37</v>
      </c>
      <c r="C289" s="99" t="s">
        <v>60</v>
      </c>
      <c r="D289" s="41" t="n">
        <v>40</v>
      </c>
      <c r="E289" s="43" t="n">
        <v>3.84</v>
      </c>
      <c r="F289" s="41" t="n">
        <v>3.16</v>
      </c>
      <c r="G289" s="43" t="n">
        <v>0.4</v>
      </c>
      <c r="H289" s="43" t="n">
        <v>19.32</v>
      </c>
      <c r="I289" s="43" t="n">
        <v>93.52</v>
      </c>
      <c r="J289" s="110" t="n"/>
      <c r="K289" s="43" t="n">
        <v>9.2</v>
      </c>
      <c r="L289" s="43" t="n">
        <v>13.2</v>
      </c>
      <c r="M289" s="43" t="n">
        <v>34.8</v>
      </c>
      <c r="N289" s="43" t="n">
        <v>0.44</v>
      </c>
      <c r="O289" s="44" t="n">
        <v>0</v>
      </c>
      <c r="P289" s="43" t="n">
        <v>0.04</v>
      </c>
      <c r="Q289" s="43" t="n">
        <v>0.09</v>
      </c>
      <c r="R289" s="43" t="n">
        <v>0.1</v>
      </c>
    </row>
    <row customHeight="true" ht="18" outlineLevel="0" r="290">
      <c r="A290" s="41" t="n">
        <v>376</v>
      </c>
      <c r="B290" s="41" t="s">
        <v>39</v>
      </c>
      <c r="C290" s="48" t="s">
        <v>132</v>
      </c>
      <c r="D290" s="41" t="n">
        <v>200</v>
      </c>
      <c r="E290" s="43" t="n">
        <v>1.89</v>
      </c>
      <c r="F290" s="43" t="n">
        <v>0.1</v>
      </c>
      <c r="G290" s="44" t="n">
        <v>0</v>
      </c>
      <c r="H290" s="43" t="n">
        <v>15</v>
      </c>
      <c r="I290" s="43" t="n">
        <v>60</v>
      </c>
      <c r="J290" s="64" t="n"/>
      <c r="K290" s="43" t="n">
        <v>5</v>
      </c>
      <c r="L290" s="44" t="n">
        <v>0</v>
      </c>
      <c r="M290" s="44" t="n">
        <v>0</v>
      </c>
      <c r="N290" s="43" t="n">
        <v>2</v>
      </c>
      <c r="O290" s="44" t="n">
        <v>0</v>
      </c>
      <c r="P290" s="44" t="n">
        <v>0</v>
      </c>
      <c r="Q290" s="44" t="n">
        <v>0</v>
      </c>
      <c r="R290" s="43" t="n">
        <v>0.1</v>
      </c>
    </row>
    <row customHeight="true" ht="18" outlineLevel="0" r="291">
      <c r="A291" s="33" t="s">
        <v>41</v>
      </c>
      <c r="B291" s="51" t="s"/>
      <c r="C291" s="52" t="s"/>
      <c r="D291" s="33" t="n">
        <v>510</v>
      </c>
      <c r="E291" s="72" t="n">
        <f aca="false" ca="false" dt2D="false" dtr="false" t="normal">SUM(E287:E290)</f>
        <v>69.462</v>
      </c>
      <c r="F291" s="72" t="n">
        <f aca="false" ca="false" dt2D="false" dtr="false" t="normal">SUM(F287:F290)</f>
        <v>16.310000000000002</v>
      </c>
      <c r="G291" s="72" t="n">
        <f aca="false" ca="false" dt2D="false" dtr="false" t="normal">SUM(G287:G290)</f>
        <v>21.353636363636397</v>
      </c>
      <c r="H291" s="72" t="n">
        <f aca="false" ca="false" dt2D="false" dtr="false" t="normal">SUM(H287:H290)</f>
        <v>91.0509090909091</v>
      </c>
      <c r="I291" s="72" t="n">
        <f aca="false" ca="false" dt2D="false" dtr="false" t="normal">SUM(I287:I290)</f>
        <v>620.265454545455</v>
      </c>
      <c r="J291" s="72" t="n">
        <f aca="false" ca="false" dt2D="false" dtr="false" t="normal">SUM(J287:J290)</f>
        <v>0</v>
      </c>
      <c r="K291" s="72" t="n">
        <f aca="false" ca="false" dt2D="false" dtr="false" t="normal">SUM(K287:K290)</f>
        <v>183.43090909090907</v>
      </c>
      <c r="L291" s="72" t="n">
        <f aca="false" ca="false" dt2D="false" dtr="false" t="normal">SUM(L287:L290)</f>
        <v>30.603636363636397</v>
      </c>
      <c r="M291" s="72" t="n">
        <f aca="false" ca="false" dt2D="false" dtr="false" t="normal">SUM(M287:M290)</f>
        <v>136.5845454545454</v>
      </c>
      <c r="N291" s="72" t="n">
        <f aca="false" ca="false" dt2D="false" dtr="false" t="normal">SUM(N287:N290)</f>
        <v>4.343636363636364</v>
      </c>
      <c r="O291" s="72" t="n">
        <f aca="false" ca="false" dt2D="false" dtr="false" t="normal">SUM(O287:O290)</f>
        <v>29.9345454545455</v>
      </c>
      <c r="P291" s="72" t="n">
        <f aca="false" ca="false" dt2D="false" dtr="false" t="normal">SUM(P287:P290)</f>
        <v>0.17500000000000002</v>
      </c>
      <c r="Q291" s="72" t="n">
        <f aca="false" ca="false" dt2D="false" dtr="false" t="normal">SUM(Q287:Q290)</f>
        <v>0.09</v>
      </c>
      <c r="R291" s="72" t="n">
        <f aca="false" ca="false" dt2D="false" dtr="false" t="normal">SUM(R287:R290)</f>
        <v>0.9036363636363639</v>
      </c>
    </row>
    <row customHeight="true" ht="18" outlineLevel="0" r="292">
      <c r="A292" s="20" t="s">
        <v>42</v>
      </c>
      <c r="B292" s="21" t="s"/>
      <c r="C292" s="21" t="s"/>
      <c r="D292" s="21" t="s"/>
      <c r="E292" s="21" t="s"/>
      <c r="F292" s="21" t="s"/>
      <c r="G292" s="21" t="s"/>
      <c r="H292" s="21" t="s"/>
      <c r="I292" s="21" t="s"/>
      <c r="J292" s="21" t="s"/>
      <c r="K292" s="21" t="s"/>
      <c r="L292" s="21" t="s"/>
      <c r="M292" s="21" t="s"/>
      <c r="N292" s="21" t="s"/>
      <c r="O292" s="21" t="s"/>
      <c r="P292" s="21" t="s"/>
      <c r="Q292" s="21" t="s"/>
      <c r="R292" s="22" t="s"/>
    </row>
    <row customHeight="true" ht="18" outlineLevel="0" r="293">
      <c r="A293" s="23" t="s">
        <v>13</v>
      </c>
      <c r="B293" s="24" t="s">
        <v>14</v>
      </c>
      <c r="C293" s="23" t="s">
        <v>15</v>
      </c>
      <c r="D293" s="24" t="s">
        <v>122</v>
      </c>
      <c r="E293" s="24" t="s">
        <v>17</v>
      </c>
      <c r="F293" s="23" t="s">
        <v>18</v>
      </c>
      <c r="G293" s="23" t="s">
        <v>19</v>
      </c>
      <c r="H293" s="23" t="s">
        <v>20</v>
      </c>
      <c r="I293" s="24" t="s">
        <v>21</v>
      </c>
      <c r="J293" s="26" t="n"/>
      <c r="K293" s="27" t="s">
        <v>22</v>
      </c>
      <c r="L293" s="27" t="n"/>
      <c r="M293" s="27" t="n"/>
      <c r="N293" s="27" t="n"/>
      <c r="O293" s="24" t="s">
        <v>23</v>
      </c>
      <c r="P293" s="28" t="s"/>
      <c r="Q293" s="28" t="s"/>
      <c r="R293" s="29" t="s"/>
    </row>
    <row customHeight="true" ht="15" outlineLevel="0" r="294">
      <c r="A294" s="30" t="s"/>
      <c r="B294" s="31" t="s"/>
      <c r="C294" s="30" t="s"/>
      <c r="D294" s="31" t="s"/>
      <c r="E294" s="31" t="s"/>
      <c r="F294" s="30" t="s"/>
      <c r="G294" s="30" t="s"/>
      <c r="H294" s="30" t="s"/>
      <c r="I294" s="31" t="s"/>
      <c r="J294" s="26" t="n"/>
      <c r="K294" s="24" t="s">
        <v>24</v>
      </c>
      <c r="L294" s="33" t="s">
        <v>25</v>
      </c>
      <c r="M294" s="33" t="s">
        <v>26</v>
      </c>
      <c r="N294" s="33" t="s">
        <v>27</v>
      </c>
      <c r="O294" s="33" t="s">
        <v>28</v>
      </c>
      <c r="P294" s="33" t="s">
        <v>29</v>
      </c>
      <c r="Q294" s="33" t="s">
        <v>30</v>
      </c>
      <c r="R294" s="33" t="s">
        <v>31</v>
      </c>
    </row>
    <row customHeight="true" ht="18" outlineLevel="0" r="295">
      <c r="A295" s="41" t="n">
        <v>52</v>
      </c>
      <c r="B295" s="58" t="s">
        <v>32</v>
      </c>
      <c r="C295" s="131" t="s">
        <v>43</v>
      </c>
      <c r="D295" s="86" t="n">
        <v>60</v>
      </c>
      <c r="E295" s="41" t="n">
        <v>5.86</v>
      </c>
      <c r="F295" s="43" t="n">
        <v>1</v>
      </c>
      <c r="G295" s="43" t="n">
        <v>3.6</v>
      </c>
      <c r="H295" s="43" t="n">
        <v>6.6</v>
      </c>
      <c r="I295" s="43" t="n">
        <v>62.4</v>
      </c>
      <c r="J295" s="43" t="n"/>
      <c r="K295" s="43" t="n">
        <v>21.1</v>
      </c>
      <c r="L295" s="43" t="n">
        <v>12.5</v>
      </c>
      <c r="M295" s="43" t="n">
        <v>24.6</v>
      </c>
      <c r="N295" s="43" t="n">
        <v>0.8</v>
      </c>
      <c r="O295" s="44" t="n">
        <v>0</v>
      </c>
      <c r="P295" s="43" t="n">
        <v>0</v>
      </c>
      <c r="Q295" s="43" t="n">
        <v>0.1</v>
      </c>
      <c r="R295" s="43" t="n">
        <v>5.7</v>
      </c>
    </row>
    <row customHeight="true" ht="18" outlineLevel="0" r="296">
      <c r="A296" s="41" t="n">
        <v>96</v>
      </c>
      <c r="B296" s="41" t="s">
        <v>35</v>
      </c>
      <c r="C296" s="63" t="s">
        <v>133</v>
      </c>
      <c r="D296" s="41" t="n">
        <v>200</v>
      </c>
      <c r="E296" s="43" t="n">
        <v>11.27</v>
      </c>
      <c r="F296" s="43" t="n">
        <v>2.1</v>
      </c>
      <c r="G296" s="43" t="n">
        <v>5.1</v>
      </c>
      <c r="H296" s="43" t="n">
        <v>20.5</v>
      </c>
      <c r="I296" s="43" t="n">
        <v>136.3</v>
      </c>
      <c r="J296" s="64" t="n"/>
      <c r="K296" s="43" t="n">
        <v>89.3</v>
      </c>
      <c r="L296" s="43" t="n">
        <v>13.5</v>
      </c>
      <c r="M296" s="43" t="n">
        <v>33.4</v>
      </c>
      <c r="N296" s="43" t="n">
        <v>1</v>
      </c>
      <c r="O296" s="43" t="n">
        <v>1.1</v>
      </c>
      <c r="P296" s="43" t="n">
        <v>3.8</v>
      </c>
      <c r="Q296" s="43" t="n">
        <v>0.3</v>
      </c>
      <c r="R296" s="43" t="n">
        <v>2.1</v>
      </c>
    </row>
    <row customHeight="true" ht="18" outlineLevel="0" r="297">
      <c r="A297" s="86" t="n">
        <v>291</v>
      </c>
      <c r="B297" s="86" t="s">
        <v>37</v>
      </c>
      <c r="C297" s="87" t="s">
        <v>59</v>
      </c>
      <c r="D297" s="41" t="n">
        <v>240</v>
      </c>
      <c r="E297" s="43" t="n">
        <v>56.99</v>
      </c>
      <c r="F297" s="43" t="n">
        <v>28.8</v>
      </c>
      <c r="G297" s="43" t="n">
        <v>36.7</v>
      </c>
      <c r="H297" s="43" t="n">
        <v>46.6</v>
      </c>
      <c r="I297" s="43" t="n">
        <v>632.2</v>
      </c>
      <c r="J297" s="43" t="n"/>
      <c r="K297" s="43" t="n">
        <v>62.3</v>
      </c>
      <c r="L297" s="43" t="n">
        <v>65.5</v>
      </c>
      <c r="M297" s="43" t="n">
        <v>275.3</v>
      </c>
      <c r="N297" s="43" t="n">
        <v>3.1</v>
      </c>
      <c r="O297" s="43" t="n">
        <v>66.3</v>
      </c>
      <c r="P297" s="43" t="n">
        <v>0</v>
      </c>
      <c r="Q297" s="43" t="n">
        <v>0</v>
      </c>
      <c r="R297" s="43" t="n">
        <v>1.4</v>
      </c>
    </row>
    <row customHeight="true" ht="18" outlineLevel="0" r="298">
      <c r="A298" s="41" t="n">
        <v>1041</v>
      </c>
      <c r="B298" s="41" t="s">
        <v>39</v>
      </c>
      <c r="C298" s="63" t="s">
        <v>94</v>
      </c>
      <c r="D298" s="41" t="n">
        <v>200</v>
      </c>
      <c r="E298" s="43" t="n">
        <v>8.14</v>
      </c>
      <c r="F298" s="43" t="n">
        <v>0.1</v>
      </c>
      <c r="G298" s="44" t="n">
        <v>0</v>
      </c>
      <c r="H298" s="43" t="n">
        <v>27.1</v>
      </c>
      <c r="I298" s="43" t="n">
        <v>108.6</v>
      </c>
      <c r="J298" s="92" t="n"/>
      <c r="K298" s="43" t="n">
        <v>23.52</v>
      </c>
      <c r="L298" s="44" t="n">
        <v>0</v>
      </c>
      <c r="M298" s="44" t="n">
        <v>0</v>
      </c>
      <c r="N298" s="43" t="n">
        <v>0.24</v>
      </c>
      <c r="O298" s="43" t="n">
        <v>0</v>
      </c>
      <c r="P298" s="43" t="n">
        <v>0.03</v>
      </c>
      <c r="Q298" s="44" t="n">
        <v>0</v>
      </c>
      <c r="R298" s="43" t="n">
        <v>12.9</v>
      </c>
      <c r="S298" s="40" t="n"/>
    </row>
    <row customHeight="true" ht="18" outlineLevel="0" r="299">
      <c r="A299" s="41" t="n"/>
      <c r="B299" s="41" t="s">
        <v>48</v>
      </c>
      <c r="C299" s="63" t="s">
        <v>49</v>
      </c>
      <c r="D299" s="41" t="n">
        <v>30</v>
      </c>
      <c r="E299" s="43" t="n">
        <v>2.4</v>
      </c>
      <c r="F299" s="43" t="n">
        <v>1.68</v>
      </c>
      <c r="G299" s="43" t="n">
        <v>0.33</v>
      </c>
      <c r="H299" s="43" t="n">
        <v>14.82</v>
      </c>
      <c r="I299" s="43" t="n">
        <v>68.97</v>
      </c>
      <c r="J299" s="92" t="n"/>
      <c r="K299" s="43" t="n">
        <v>6.9</v>
      </c>
      <c r="L299" s="43" t="n">
        <v>7.5</v>
      </c>
      <c r="M299" s="43" t="n">
        <v>31.8</v>
      </c>
      <c r="N299" s="43" t="n">
        <v>0.93</v>
      </c>
      <c r="O299" s="43" t="n">
        <v>0</v>
      </c>
      <c r="P299" s="43" t="n">
        <v>0.03</v>
      </c>
      <c r="Q299" s="44" t="n">
        <v>0</v>
      </c>
      <c r="R299" s="44" t="n">
        <v>0</v>
      </c>
      <c r="S299" s="40" t="n"/>
    </row>
    <row customHeight="true" ht="18" outlineLevel="0" r="300">
      <c r="A300" s="41" t="n"/>
      <c r="B300" s="41" t="s">
        <v>50</v>
      </c>
      <c r="C300" s="48" t="s">
        <v>51</v>
      </c>
      <c r="D300" s="41" t="n">
        <v>30</v>
      </c>
      <c r="E300" s="39" t="n">
        <v>2.88</v>
      </c>
      <c r="F300" s="43" t="n">
        <v>2.37</v>
      </c>
      <c r="G300" s="43" t="n">
        <v>0.3</v>
      </c>
      <c r="H300" s="43" t="n">
        <v>14.49</v>
      </c>
      <c r="I300" s="43" t="n">
        <v>70.14</v>
      </c>
      <c r="J300" s="64" t="n"/>
      <c r="K300" s="43" t="n">
        <v>6.9</v>
      </c>
      <c r="L300" s="43" t="n">
        <v>9.9</v>
      </c>
      <c r="M300" s="43" t="n">
        <v>26.1</v>
      </c>
      <c r="N300" s="43" t="n">
        <v>0.33</v>
      </c>
      <c r="O300" s="43" t="n">
        <v>0</v>
      </c>
      <c r="P300" s="43" t="n">
        <v>0.03</v>
      </c>
      <c r="Q300" s="44" t="n">
        <v>0</v>
      </c>
      <c r="R300" s="44" t="n">
        <v>0</v>
      </c>
      <c r="S300" s="40" t="n"/>
    </row>
    <row customHeight="true" ht="18" outlineLevel="0" r="301">
      <c r="A301" s="33" t="s">
        <v>41</v>
      </c>
      <c r="B301" s="51" t="s"/>
      <c r="C301" s="52" t="s"/>
      <c r="D301" s="33" t="n">
        <v>760</v>
      </c>
      <c r="E301" s="72" t="n">
        <f aca="false" ca="false" dt2D="false" dtr="false" t="normal">SUM(E295:E300)</f>
        <v>87.54</v>
      </c>
      <c r="F301" s="33" t="n">
        <f aca="false" ca="false" dt2D="false" dtr="false" t="normal">SUM(F295:F300)</f>
        <v>36.05</v>
      </c>
      <c r="G301" s="33" t="n">
        <f aca="false" ca="false" dt2D="false" dtr="false" t="normal">SUM(G295:G300)</f>
        <v>46.03</v>
      </c>
      <c r="H301" s="33" t="n">
        <f aca="false" ca="false" dt2D="false" dtr="false" t="normal">SUM(H295:H300)</f>
        <v>130.11</v>
      </c>
      <c r="I301" s="33" t="n">
        <f aca="false" ca="false" dt2D="false" dtr="false" t="normal">SUM(I295:I300)</f>
        <v>1078.6100000000001</v>
      </c>
      <c r="J301" s="33" t="n">
        <f aca="false" ca="false" dt2D="false" dtr="false" t="normal">SUM(J295:J300)</f>
        <v>0</v>
      </c>
      <c r="K301" s="33" t="n">
        <f aca="false" ca="false" dt2D="false" dtr="false" t="normal">SUM(K295:K300)</f>
        <v>210.02</v>
      </c>
      <c r="L301" s="72" t="n">
        <f aca="false" ca="false" dt2D="false" dtr="false" t="normal">SUM(L295:L300)</f>
        <v>108.9</v>
      </c>
      <c r="M301" s="72" t="n">
        <f aca="false" ca="false" dt2D="false" dtr="false" t="normal">SUM(M295:M300)</f>
        <v>391.20000000000005</v>
      </c>
      <c r="N301" s="33" t="n">
        <f aca="false" ca="false" dt2D="false" dtr="false" t="normal">SUM(N295:N300)</f>
        <v>6.4</v>
      </c>
      <c r="O301" s="72" t="n">
        <f aca="false" ca="false" dt2D="false" dtr="false" t="normal">SUM(O295:O300)</f>
        <v>67.39999999999999</v>
      </c>
      <c r="P301" s="72" t="n">
        <f aca="false" ca="false" dt2D="false" dtr="false" t="normal">SUM(P295:P300)</f>
        <v>3.8899999999999992</v>
      </c>
      <c r="Q301" s="72" t="n">
        <f aca="false" ca="false" dt2D="false" dtr="false" t="normal">SUM(Q295:Q300)</f>
        <v>0.4</v>
      </c>
      <c r="R301" s="33" t="n">
        <f aca="false" ca="false" dt2D="false" dtr="false" t="normal">SUM(R295:R300)</f>
        <v>22.1</v>
      </c>
    </row>
    <row customHeight="true" ht="18" outlineLevel="0" r="302">
      <c r="A302" s="69" t="s">
        <v>52</v>
      </c>
      <c r="B302" s="70" t="s"/>
      <c r="C302" s="70" t="s"/>
      <c r="D302" s="71" t="s"/>
      <c r="E302" s="72" t="n">
        <f aca="false" ca="false" dt2D="false" dtr="false" t="normal">E291+E301</f>
        <v>157.002</v>
      </c>
      <c r="F302" s="72" t="n">
        <f aca="false" ca="false" dt2D="false" dtr="false" t="normal">F291+F301</f>
        <v>52.36</v>
      </c>
      <c r="G302" s="72" t="n">
        <f aca="false" ca="false" dt2D="false" dtr="false" t="normal">G291+G301</f>
        <v>67.3836363636364</v>
      </c>
      <c r="H302" s="72" t="n">
        <f aca="false" ca="false" dt2D="false" dtr="false" t="normal">H291+H301</f>
        <v>221.16090909090912</v>
      </c>
      <c r="I302" s="72" t="n">
        <f aca="false" ca="false" dt2D="false" dtr="false" t="normal">I291+I301</f>
        <v>1698.875454545455</v>
      </c>
      <c r="J302" s="72" t="n">
        <f aca="false" ca="false" dt2D="false" dtr="false" t="normal">J291+J301</f>
        <v>0</v>
      </c>
      <c r="K302" s="72" t="n">
        <f aca="false" ca="false" dt2D="false" dtr="false" t="normal">K291+K301</f>
        <v>393.4509090909091</v>
      </c>
      <c r="L302" s="72" t="n">
        <f aca="false" ca="false" dt2D="false" dtr="false" t="normal">L291+L301</f>
        <v>139.50363636363642</v>
      </c>
      <c r="M302" s="72" t="n">
        <f aca="false" ca="false" dt2D="false" dtr="false" t="normal">M291+M301</f>
        <v>527.7845454545454</v>
      </c>
      <c r="N302" s="72" t="n">
        <f aca="false" ca="false" dt2D="false" dtr="false" t="normal">N291+N301</f>
        <v>10.743636363636364</v>
      </c>
      <c r="O302" s="72" t="n">
        <f aca="false" ca="false" dt2D="false" dtr="false" t="normal">O291+O301</f>
        <v>97.33454545454549</v>
      </c>
      <c r="P302" s="72" t="n">
        <f aca="false" ca="false" dt2D="false" dtr="false" t="normal">P291+P301</f>
        <v>4.0649999999999995</v>
      </c>
      <c r="Q302" s="72" t="n">
        <f aca="false" ca="false" dt2D="false" dtr="false" t="normal">Q291+Q301</f>
        <v>0.49</v>
      </c>
      <c r="R302" s="72" t="n">
        <f aca="false" ca="false" dt2D="false" dtr="false" t="normal">R291+R301</f>
        <v>23.003636363636364</v>
      </c>
    </row>
    <row customHeight="true" ht="18" outlineLevel="0" r="303">
      <c r="A303" s="73" t="n"/>
      <c r="B303" s="73" t="n"/>
      <c r="C303" s="73" t="n"/>
      <c r="D303" s="73" t="n"/>
      <c r="E303" s="74" t="n"/>
      <c r="F303" s="74" t="n"/>
      <c r="G303" s="74" t="n"/>
      <c r="H303" s="74" t="n"/>
      <c r="I303" s="74" t="n"/>
      <c r="J303" s="74" t="n"/>
      <c r="K303" s="74" t="n"/>
      <c r="L303" s="74" t="n"/>
      <c r="M303" s="74" t="n"/>
      <c r="N303" s="74" t="n"/>
      <c r="O303" s="74" t="n"/>
      <c r="P303" s="74" t="n"/>
      <c r="Q303" s="74" t="n"/>
      <c r="R303" s="74" t="n"/>
    </row>
    <row customHeight="true" ht="18" outlineLevel="0" r="304">
      <c r="A304" s="73" t="n"/>
      <c r="B304" s="73" t="n"/>
      <c r="C304" s="73" t="n"/>
      <c r="D304" s="73" t="n"/>
      <c r="E304" s="74" t="n"/>
      <c r="F304" s="74" t="n"/>
      <c r="G304" s="74" t="n"/>
      <c r="H304" s="74" t="n"/>
      <c r="I304" s="74" t="n"/>
      <c r="J304" s="74" t="n"/>
      <c r="K304" s="74" t="n"/>
      <c r="L304" s="74" t="n"/>
      <c r="M304" s="74" t="n"/>
      <c r="N304" s="74" t="n"/>
      <c r="O304" s="74" t="n"/>
      <c r="P304" s="74" t="n"/>
      <c r="Q304" s="74" t="n"/>
      <c r="R304" s="74" t="n"/>
    </row>
    <row customHeight="true" ht="18" outlineLevel="0" r="305">
      <c r="A305" s="73" t="n"/>
      <c r="B305" s="73" t="n"/>
      <c r="C305" s="73" t="n"/>
      <c r="D305" s="73" t="n"/>
      <c r="E305" s="74" t="n"/>
      <c r="F305" s="74" t="n"/>
      <c r="G305" s="74" t="n"/>
      <c r="H305" s="74" t="n"/>
      <c r="I305" s="74" t="n"/>
      <c r="J305" s="74" t="n"/>
      <c r="K305" s="74" t="n"/>
      <c r="L305" s="74" t="n"/>
      <c r="M305" s="74" t="n"/>
      <c r="N305" s="74" t="n"/>
      <c r="O305" s="74" t="n"/>
      <c r="P305" s="74" t="n"/>
      <c r="Q305" s="74" t="n"/>
      <c r="R305" s="74" t="n"/>
    </row>
    <row customHeight="true" ht="18" outlineLevel="0" r="306">
      <c r="A306" s="73" t="n"/>
      <c r="B306" s="73" t="n"/>
      <c r="C306" s="11" t="s">
        <v>134</v>
      </c>
      <c r="D306" s="73" t="n"/>
      <c r="E306" s="132" t="n">
        <f aca="false" ca="false" dt2D="false" dtr="false" t="normal">E17+E47+E78+E109+E140+E169+E199+E229+E260+E291</f>
        <v>694.002</v>
      </c>
      <c r="F306" s="76" t="n"/>
      <c r="G306" s="76" t="n"/>
      <c r="H306" s="76" t="n"/>
      <c r="I306" s="76" t="n"/>
      <c r="J306" s="77" t="n"/>
      <c r="K306" s="76" t="n"/>
      <c r="L306" s="76" t="n"/>
      <c r="M306" s="76" t="n"/>
      <c r="N306" s="76" t="n"/>
      <c r="O306" s="76" t="n"/>
      <c r="P306" s="76" t="n"/>
      <c r="Q306" s="76" t="n"/>
      <c r="R306" s="76" t="n"/>
    </row>
    <row customHeight="true" ht="18" outlineLevel="0" r="307">
      <c r="A307" s="73" t="n"/>
      <c r="B307" s="73" t="n"/>
      <c r="C307" s="11" t="s">
        <v>135</v>
      </c>
      <c r="D307" s="73" t="n"/>
      <c r="E307" s="74" t="n">
        <f aca="false" ca="false" dt2D="false" dtr="false" t="normal">E306/10</f>
        <v>69.4002</v>
      </c>
      <c r="F307" s="76" t="n"/>
      <c r="G307" s="76" t="n"/>
      <c r="H307" s="76" t="n"/>
      <c r="I307" s="76" t="n"/>
      <c r="J307" s="77" t="n"/>
      <c r="K307" s="76" t="n"/>
      <c r="L307" s="76" t="n"/>
      <c r="M307" s="76" t="n"/>
      <c r="N307" s="76" t="n"/>
      <c r="O307" s="76" t="n"/>
      <c r="P307" s="76" t="n"/>
      <c r="Q307" s="76" t="n"/>
      <c r="R307" s="76" t="n"/>
    </row>
    <row customHeight="true" ht="18" outlineLevel="0" r="308">
      <c r="A308" s="73" t="n"/>
      <c r="B308" s="73" t="n"/>
      <c r="C308" s="11" t="s">
        <v>136</v>
      </c>
      <c r="D308" s="73" t="n"/>
      <c r="E308" s="132" t="n"/>
      <c r="F308" s="132" t="n">
        <f aca="false" ca="false" dt2D="false" dtr="false" t="normal">E27+E58+E89+E120+E150+E180+E209+E240+E271+E301</f>
        <v>928.04</v>
      </c>
      <c r="G308" s="76" t="n"/>
      <c r="H308" s="76" t="n"/>
      <c r="I308" s="76" t="n"/>
      <c r="J308" s="77" t="n"/>
      <c r="K308" s="76" t="n"/>
      <c r="L308" s="76" t="n"/>
      <c r="M308" s="76" t="n"/>
      <c r="N308" s="76" t="n"/>
      <c r="O308" s="76" t="n"/>
      <c r="P308" s="76" t="n"/>
      <c r="Q308" s="76" t="n"/>
      <c r="R308" s="76" t="n"/>
    </row>
    <row outlineLevel="0" r="309">
      <c r="A309" s="73" t="n"/>
      <c r="B309" s="73" t="n"/>
      <c r="C309" s="11" t="s">
        <v>135</v>
      </c>
      <c r="D309" s="73" t="n"/>
      <c r="E309" s="132" t="n"/>
      <c r="F309" s="132" t="n">
        <f aca="false" ca="false" dt2D="false" dtr="false" t="normal">F308/10</f>
        <v>92.804</v>
      </c>
      <c r="G309" s="76" t="n"/>
      <c r="H309" s="76" t="n"/>
      <c r="I309" s="76" t="n"/>
      <c r="J309" s="77" t="n"/>
      <c r="K309" s="76" t="n"/>
      <c r="L309" s="76" t="n"/>
      <c r="M309" s="76" t="n"/>
      <c r="N309" s="76" t="n"/>
      <c r="O309" s="76" t="n"/>
      <c r="P309" s="76" t="n"/>
      <c r="Q309" s="76" t="n"/>
      <c r="R309" s="76" t="n"/>
    </row>
    <row outlineLevel="0" r="310">
      <c r="C310" s="77" t="n"/>
      <c r="D310" s="75" t="n"/>
      <c r="E310" s="75" t="n"/>
      <c r="F310" s="133" t="n"/>
    </row>
    <row ht="15" outlineLevel="0" r="311">
      <c r="F311" s="133" t="n"/>
    </row>
    <row outlineLevel="0" r="314">
      <c r="C314" s="77" t="s">
        <v>137</v>
      </c>
      <c r="D314" s="75" t="n"/>
      <c r="E314" s="75" t="n"/>
      <c r="F314" s="134" t="s">
        <v>138</v>
      </c>
      <c r="G314" s="135" t="s">
        <v>139</v>
      </c>
      <c r="H314" s="135" t="s">
        <v>140</v>
      </c>
      <c r="I314" s="135" t="s">
        <v>141</v>
      </c>
    </row>
    <row outlineLevel="0" r="315">
      <c r="C315" s="77" t="s">
        <v>142</v>
      </c>
      <c r="D315" s="75" t="n"/>
      <c r="E315" s="75" t="n"/>
      <c r="F315" s="134" t="n">
        <v>46.05</v>
      </c>
      <c r="G315" s="134" t="n">
        <v>50.1</v>
      </c>
      <c r="H315" s="134" t="n">
        <v>198.6</v>
      </c>
      <c r="I315" s="134" t="n">
        <v>1439.84</v>
      </c>
    </row>
  </sheetData>
  <mergeCells count="372">
    <mergeCell ref="A1:C1"/>
    <mergeCell ref="A2:C2"/>
    <mergeCell ref="D1:R1"/>
    <mergeCell ref="D2:I2"/>
    <mergeCell ref="K2:R2"/>
    <mergeCell ref="D4:R4"/>
    <mergeCell ref="G5:R5"/>
    <mergeCell ref="A6:R6"/>
    <mergeCell ref="A4:C4"/>
    <mergeCell ref="D5:F5"/>
    <mergeCell ref="A5:C5"/>
    <mergeCell ref="A7:R7"/>
    <mergeCell ref="A8:R8"/>
    <mergeCell ref="A9:R9"/>
    <mergeCell ref="A10:R10"/>
    <mergeCell ref="O11:R11"/>
    <mergeCell ref="A11:A12"/>
    <mergeCell ref="C11:C12"/>
    <mergeCell ref="H11:H12"/>
    <mergeCell ref="I11:I12"/>
    <mergeCell ref="G11:G12"/>
    <mergeCell ref="F11:F12"/>
    <mergeCell ref="E11:E12"/>
    <mergeCell ref="D11:D12"/>
    <mergeCell ref="B11:B12"/>
    <mergeCell ref="A17:C17"/>
    <mergeCell ref="A18:R18"/>
    <mergeCell ref="O19:R19"/>
    <mergeCell ref="B19:B20"/>
    <mergeCell ref="D19:D20"/>
    <mergeCell ref="F19:F20"/>
    <mergeCell ref="E19:E20"/>
    <mergeCell ref="H19:H20"/>
    <mergeCell ref="I19:I20"/>
    <mergeCell ref="G19:G20"/>
    <mergeCell ref="A19:A20"/>
    <mergeCell ref="C19:C20"/>
    <mergeCell ref="I32:R32"/>
    <mergeCell ref="G33:R33"/>
    <mergeCell ref="I34:R34"/>
    <mergeCell ref="A34:C34"/>
    <mergeCell ref="A35:C35"/>
    <mergeCell ref="I35:R35"/>
    <mergeCell ref="A36:R36"/>
    <mergeCell ref="A37:R37"/>
    <mergeCell ref="A38:R38"/>
    <mergeCell ref="A39:R39"/>
    <mergeCell ref="A40:R40"/>
    <mergeCell ref="O41:R41"/>
    <mergeCell ref="E41:E42"/>
    <mergeCell ref="D41:D42"/>
    <mergeCell ref="C41:C42"/>
    <mergeCell ref="B41:B42"/>
    <mergeCell ref="H41:H42"/>
    <mergeCell ref="I41:I42"/>
    <mergeCell ref="A41:A42"/>
    <mergeCell ref="F41:F42"/>
    <mergeCell ref="G41:G42"/>
    <mergeCell ref="F49:F50"/>
    <mergeCell ref="G49:G50"/>
    <mergeCell ref="E49:E50"/>
    <mergeCell ref="H49:H50"/>
    <mergeCell ref="I49:I50"/>
    <mergeCell ref="O49:R49"/>
    <mergeCell ref="A48:R48"/>
    <mergeCell ref="A49:A50"/>
    <mergeCell ref="B49:B50"/>
    <mergeCell ref="C49:C50"/>
    <mergeCell ref="A47:C47"/>
    <mergeCell ref="D49:D50"/>
    <mergeCell ref="K63:R63"/>
    <mergeCell ref="K64:R64"/>
    <mergeCell ref="I65:R65"/>
    <mergeCell ref="I66:R66"/>
    <mergeCell ref="A64:C64"/>
    <mergeCell ref="A65:C65"/>
    <mergeCell ref="A66:C66"/>
    <mergeCell ref="A67:R67"/>
    <mergeCell ref="A68:R68"/>
    <mergeCell ref="A69:R69"/>
    <mergeCell ref="A63:C63"/>
    <mergeCell ref="A59:D59"/>
    <mergeCell ref="A58:C58"/>
    <mergeCell ref="A70:R70"/>
    <mergeCell ref="A71:R71"/>
    <mergeCell ref="O72:R72"/>
    <mergeCell ref="B72:B73"/>
    <mergeCell ref="D72:D73"/>
    <mergeCell ref="G72:G73"/>
    <mergeCell ref="A72:A73"/>
    <mergeCell ref="I72:I73"/>
    <mergeCell ref="H72:H73"/>
    <mergeCell ref="F72:F73"/>
    <mergeCell ref="E72:E73"/>
    <mergeCell ref="C72:C73"/>
    <mergeCell ref="A78:C78"/>
    <mergeCell ref="A79:R79"/>
    <mergeCell ref="O80:R80"/>
    <mergeCell ref="E80:E81"/>
    <mergeCell ref="F80:F81"/>
    <mergeCell ref="G80:G81"/>
    <mergeCell ref="A80:A81"/>
    <mergeCell ref="I80:I81"/>
    <mergeCell ref="H80:H81"/>
    <mergeCell ref="D80:D81"/>
    <mergeCell ref="B80:B81"/>
    <mergeCell ref="C80:C81"/>
    <mergeCell ref="K94:R94"/>
    <mergeCell ref="I95:R95"/>
    <mergeCell ref="F96:R96"/>
    <mergeCell ref="H97:R97"/>
    <mergeCell ref="A96:C96"/>
    <mergeCell ref="A97:C97"/>
    <mergeCell ref="A98:R98"/>
    <mergeCell ref="A99:R99"/>
    <mergeCell ref="A100:R100"/>
    <mergeCell ref="A89:C89"/>
    <mergeCell ref="A90:D90"/>
    <mergeCell ref="A94:C94"/>
    <mergeCell ref="A95:C95"/>
    <mergeCell ref="A101:R101"/>
    <mergeCell ref="A102:R102"/>
    <mergeCell ref="O103:R103"/>
    <mergeCell ref="C103:C104"/>
    <mergeCell ref="D103:D104"/>
    <mergeCell ref="E103:E104"/>
    <mergeCell ref="H103:H104"/>
    <mergeCell ref="I103:I104"/>
    <mergeCell ref="F103:F104"/>
    <mergeCell ref="G103:G104"/>
    <mergeCell ref="B103:B104"/>
    <mergeCell ref="A103:A104"/>
    <mergeCell ref="A109:C109"/>
    <mergeCell ref="A110:R110"/>
    <mergeCell ref="O111:R111"/>
    <mergeCell ref="H111:H112"/>
    <mergeCell ref="G111:G112"/>
    <mergeCell ref="F111:F112"/>
    <mergeCell ref="E111:E112"/>
    <mergeCell ref="B111:B112"/>
    <mergeCell ref="A111:A112"/>
    <mergeCell ref="D111:D112"/>
    <mergeCell ref="I111:I112"/>
    <mergeCell ref="C111:C112"/>
    <mergeCell ref="A150:C150"/>
    <mergeCell ref="A151:D151"/>
    <mergeCell ref="A155:C155"/>
    <mergeCell ref="A156:C156"/>
    <mergeCell ref="A157:C157"/>
    <mergeCell ref="A158:C158"/>
    <mergeCell ref="A27:C27"/>
    <mergeCell ref="A28:D28"/>
    <mergeCell ref="A32:C32"/>
    <mergeCell ref="A33:C33"/>
    <mergeCell ref="E134:E135"/>
    <mergeCell ref="D134:D135"/>
    <mergeCell ref="C134:C135"/>
    <mergeCell ref="B134:B135"/>
    <mergeCell ref="A134:A135"/>
    <mergeCell ref="A140:C140"/>
    <mergeCell ref="E142:E143"/>
    <mergeCell ref="B142:B143"/>
    <mergeCell ref="C142:C143"/>
    <mergeCell ref="D142:D143"/>
    <mergeCell ref="A142:A143"/>
    <mergeCell ref="A120:C120"/>
    <mergeCell ref="A121:D121"/>
    <mergeCell ref="A125:C125"/>
    <mergeCell ref="A126:C126"/>
    <mergeCell ref="A127:C127"/>
    <mergeCell ref="A128:C128"/>
    <mergeCell ref="E164:E165"/>
    <mergeCell ref="D164:D165"/>
    <mergeCell ref="E171:E172"/>
    <mergeCell ref="C164:C165"/>
    <mergeCell ref="B164:B165"/>
    <mergeCell ref="A164:A165"/>
    <mergeCell ref="A169:C169"/>
    <mergeCell ref="A171:A172"/>
    <mergeCell ref="C171:C172"/>
    <mergeCell ref="B171:B172"/>
    <mergeCell ref="D171:D172"/>
    <mergeCell ref="A181:D181"/>
    <mergeCell ref="A180:C180"/>
    <mergeCell ref="A185:C185"/>
    <mergeCell ref="A186:C186"/>
    <mergeCell ref="A187:C187"/>
    <mergeCell ref="A188:C188"/>
    <mergeCell ref="D194:D195"/>
    <mergeCell ref="B194:B195"/>
    <mergeCell ref="C194:C195"/>
    <mergeCell ref="A194:A195"/>
    <mergeCell ref="I194:I195"/>
    <mergeCell ref="H194:H195"/>
    <mergeCell ref="G194:G195"/>
    <mergeCell ref="F194:F195"/>
    <mergeCell ref="E194:E195"/>
    <mergeCell ref="F201:F202"/>
    <mergeCell ref="E201:E202"/>
    <mergeCell ref="D201:D202"/>
    <mergeCell ref="C201:C202"/>
    <mergeCell ref="B201:B202"/>
    <mergeCell ref="A201:A202"/>
    <mergeCell ref="A199:C199"/>
    <mergeCell ref="G201:G202"/>
    <mergeCell ref="H201:H202"/>
    <mergeCell ref="I201:I202"/>
    <mergeCell ref="I223:I224"/>
    <mergeCell ref="H223:H224"/>
    <mergeCell ref="F223:F224"/>
    <mergeCell ref="G223:G224"/>
    <mergeCell ref="E223:E224"/>
    <mergeCell ref="F231:F232"/>
    <mergeCell ref="E231:E232"/>
    <mergeCell ref="D231:D232"/>
    <mergeCell ref="C231:C232"/>
    <mergeCell ref="B231:B232"/>
    <mergeCell ref="A231:A232"/>
    <mergeCell ref="A229:C229"/>
    <mergeCell ref="G231:G232"/>
    <mergeCell ref="H231:H232"/>
    <mergeCell ref="I231:I232"/>
    <mergeCell ref="A210:D210"/>
    <mergeCell ref="A209:C209"/>
    <mergeCell ref="A214:C214"/>
    <mergeCell ref="A215:C215"/>
    <mergeCell ref="A216:C216"/>
    <mergeCell ref="A217:C217"/>
    <mergeCell ref="A223:A224"/>
    <mergeCell ref="B223:B224"/>
    <mergeCell ref="D223:D224"/>
    <mergeCell ref="C223:C224"/>
    <mergeCell ref="A271:C271"/>
    <mergeCell ref="A272:D272"/>
    <mergeCell ref="A276:C276"/>
    <mergeCell ref="A277:C277"/>
    <mergeCell ref="A278:C278"/>
    <mergeCell ref="A279:C279"/>
    <mergeCell ref="C285:C286"/>
    <mergeCell ref="A285:A286"/>
    <mergeCell ref="B285:B286"/>
    <mergeCell ref="D285:D286"/>
    <mergeCell ref="A291:C291"/>
    <mergeCell ref="C293:C294"/>
    <mergeCell ref="D293:D294"/>
    <mergeCell ref="A254:A255"/>
    <mergeCell ref="A248:C248"/>
    <mergeCell ref="A247:C247"/>
    <mergeCell ref="A246:C246"/>
    <mergeCell ref="A245:C245"/>
    <mergeCell ref="A240:C240"/>
    <mergeCell ref="A241:D241"/>
    <mergeCell ref="B254:B255"/>
    <mergeCell ref="C254:C255"/>
    <mergeCell ref="D254:D255"/>
    <mergeCell ref="E285:E286"/>
    <mergeCell ref="I285:I286"/>
    <mergeCell ref="F285:F286"/>
    <mergeCell ref="H285:H286"/>
    <mergeCell ref="G285:G286"/>
    <mergeCell ref="I293:I294"/>
    <mergeCell ref="H293:H294"/>
    <mergeCell ref="G293:G294"/>
    <mergeCell ref="F293:F294"/>
    <mergeCell ref="E293:E294"/>
    <mergeCell ref="E254:E255"/>
    <mergeCell ref="F254:F255"/>
    <mergeCell ref="G254:G255"/>
    <mergeCell ref="H254:H255"/>
    <mergeCell ref="I254:I255"/>
    <mergeCell ref="I262:I263"/>
    <mergeCell ref="H262:H263"/>
    <mergeCell ref="G262:G263"/>
    <mergeCell ref="F262:F263"/>
    <mergeCell ref="E262:E263"/>
    <mergeCell ref="D262:D263"/>
    <mergeCell ref="C262:C263"/>
    <mergeCell ref="B262:B263"/>
    <mergeCell ref="A262:A263"/>
    <mergeCell ref="A260:C260"/>
    <mergeCell ref="A302:D302"/>
    <mergeCell ref="A301:C301"/>
    <mergeCell ref="B293:B294"/>
    <mergeCell ref="A293:A294"/>
    <mergeCell ref="K155:T155"/>
    <mergeCell ref="K156:T156"/>
    <mergeCell ref="K157:R157"/>
    <mergeCell ref="A159:R159"/>
    <mergeCell ref="A160:R160"/>
    <mergeCell ref="A161:R161"/>
    <mergeCell ref="K158:R158"/>
    <mergeCell ref="A162:R162"/>
    <mergeCell ref="A163:R163"/>
    <mergeCell ref="O164:R164"/>
    <mergeCell ref="G164:G165"/>
    <mergeCell ref="F164:F165"/>
    <mergeCell ref="H164:H165"/>
    <mergeCell ref="I164:I165"/>
    <mergeCell ref="F171:F172"/>
    <mergeCell ref="G171:G172"/>
    <mergeCell ref="H171:H172"/>
    <mergeCell ref="I171:I172"/>
    <mergeCell ref="O171:R171"/>
    <mergeCell ref="A170:R170"/>
    <mergeCell ref="F142:F143"/>
    <mergeCell ref="G142:G143"/>
    <mergeCell ref="H142:H143"/>
    <mergeCell ref="G134:G135"/>
    <mergeCell ref="I142:I143"/>
    <mergeCell ref="O142:R142"/>
    <mergeCell ref="A141:R141"/>
    <mergeCell ref="A129:R129"/>
    <mergeCell ref="A130:R130"/>
    <mergeCell ref="A131:R131"/>
    <mergeCell ref="A132:R132"/>
    <mergeCell ref="H128:R128"/>
    <mergeCell ref="H127:R127"/>
    <mergeCell ref="I126:R126"/>
    <mergeCell ref="I125:R125"/>
    <mergeCell ref="A133:R133"/>
    <mergeCell ref="O134:R134"/>
    <mergeCell ref="I134:I135"/>
    <mergeCell ref="H134:H135"/>
    <mergeCell ref="F134:F135"/>
    <mergeCell ref="K185:T185"/>
    <mergeCell ref="K186:T186"/>
    <mergeCell ref="K187:R187"/>
    <mergeCell ref="K188:R188"/>
    <mergeCell ref="A189:R189"/>
    <mergeCell ref="A190:R190"/>
    <mergeCell ref="A191:R191"/>
    <mergeCell ref="A192:R192"/>
    <mergeCell ref="A193:R193"/>
    <mergeCell ref="O194:R194"/>
    <mergeCell ref="A200:R200"/>
    <mergeCell ref="O201:R201"/>
    <mergeCell ref="K214:T214"/>
    <mergeCell ref="K215:T215"/>
    <mergeCell ref="K216:R216"/>
    <mergeCell ref="K217:R217"/>
    <mergeCell ref="A218:R218"/>
    <mergeCell ref="A219:R219"/>
    <mergeCell ref="A220:R220"/>
    <mergeCell ref="A221:R221"/>
    <mergeCell ref="A222:R222"/>
    <mergeCell ref="O223:R223"/>
    <mergeCell ref="A230:R230"/>
    <mergeCell ref="O231:R231"/>
    <mergeCell ref="K276:T276"/>
    <mergeCell ref="K277:T277"/>
    <mergeCell ref="O285:R285"/>
    <mergeCell ref="A284:R284"/>
    <mergeCell ref="A283:R283"/>
    <mergeCell ref="A282:R282"/>
    <mergeCell ref="A281:R281"/>
    <mergeCell ref="A280:R280"/>
    <mergeCell ref="K279:R279"/>
    <mergeCell ref="K278:R278"/>
    <mergeCell ref="A292:R292"/>
    <mergeCell ref="O293:R293"/>
    <mergeCell ref="K247:R247"/>
    <mergeCell ref="K248:R248"/>
    <mergeCell ref="A249:R249"/>
    <mergeCell ref="A261:R261"/>
    <mergeCell ref="O262:R262"/>
    <mergeCell ref="K246:T246"/>
    <mergeCell ref="K245:T245"/>
    <mergeCell ref="A250:R250"/>
    <mergeCell ref="A251:R251"/>
    <mergeCell ref="A252:R252"/>
    <mergeCell ref="A253:R253"/>
    <mergeCell ref="O254:R254"/>
  </mergeCells>
  <pageMargins bottom="0.75" footer="0.300000011920929" header="0.300000011920929" left="0.25" right="0.25" top="0.75"/>
  <pageSetup fitToHeight="1" fitToWidth="1" orientation="landscape" paperHeight="297mm" paperSize="9" paperWidth="210mm" scale="76"/>
  <rowBreaks count="10" manualBreakCount="10">
    <brk id="31" man="true" max="16383"/>
    <brk id="62" man="true" max="16383"/>
    <brk id="93" man="true" max="16383"/>
    <brk id="124" man="true" max="16383"/>
    <brk id="154" man="true" max="16383"/>
    <brk id="184" man="true" max="16383"/>
    <brk id="213" man="true" max="16383"/>
    <brk id="244" man="true" max="16383"/>
    <brk id="275" man="true" max="16383"/>
    <brk id="310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9"/>
  <sheetViews>
    <sheetView showZeros="true" workbookViewId="0"/>
  </sheetViews>
  <sheetFormatPr baseColWidth="8" customHeight="false" defaultColWidth="9.14062530925693" defaultRowHeight="15" zeroHeight="false"/>
  <sheetData>
    <row outlineLevel="0" r="3">
      <c r="B3" s="0" t="n">
        <v>183</v>
      </c>
      <c r="C3" s="0" t="n">
        <v>56.53</v>
      </c>
      <c r="D3" s="0" t="n">
        <v>51.04</v>
      </c>
      <c r="E3" s="0" t="n">
        <v>213.18</v>
      </c>
      <c r="F3" s="0" t="n">
        <v>1573.85</v>
      </c>
      <c r="H3" s="0" t="n">
        <v>796.74</v>
      </c>
      <c r="I3" s="0" t="n">
        <v>237.2</v>
      </c>
      <c r="J3" s="0" t="n">
        <v>1078.87</v>
      </c>
      <c r="K3" s="0" t="n">
        <v>21.73</v>
      </c>
      <c r="L3" s="0" t="n">
        <v>165.74</v>
      </c>
      <c r="M3" s="0" t="n">
        <v>1.09</v>
      </c>
      <c r="N3" s="0" t="n">
        <v>9.896</v>
      </c>
      <c r="O3" s="0" t="n">
        <v>98.82</v>
      </c>
    </row>
    <row outlineLevel="0" r="5">
      <c r="B5" s="0" t="n">
        <v>155.36</v>
      </c>
      <c r="C5" s="0" t="n">
        <v>43.95</v>
      </c>
      <c r="D5" s="0" t="n">
        <v>54.03</v>
      </c>
      <c r="E5" s="0" t="n">
        <v>204.61</v>
      </c>
      <c r="F5" s="0" t="n">
        <v>1481.61</v>
      </c>
      <c r="H5" s="0" t="n">
        <v>655.64</v>
      </c>
      <c r="I5" s="0" t="n">
        <v>153.6</v>
      </c>
      <c r="J5" s="0" t="n">
        <v>664.2</v>
      </c>
      <c r="K5" s="0" t="n">
        <v>13.26</v>
      </c>
      <c r="L5" s="0" t="n">
        <v>184.1</v>
      </c>
      <c r="M5" s="0" t="n">
        <v>22.035</v>
      </c>
      <c r="N5" s="0" t="n">
        <v>2.28</v>
      </c>
      <c r="O5" s="0" t="n">
        <v>74.6</v>
      </c>
    </row>
    <row outlineLevel="0" r="7">
      <c r="B7" s="0" t="n">
        <v>195.61</v>
      </c>
      <c r="C7" s="0" t="n">
        <v>64.6228571428572</v>
      </c>
      <c r="D7" s="0" t="n">
        <v>52.2214285714286</v>
      </c>
      <c r="E7" s="0" t="n">
        <v>232.028571428571</v>
      </c>
      <c r="F7" s="0" t="n">
        <v>1657.10142857143</v>
      </c>
      <c r="G7" s="0" t="n">
        <v>0</v>
      </c>
      <c r="H7" s="0" t="n">
        <v>723.36</v>
      </c>
      <c r="I7" s="0" t="n">
        <v>263.58</v>
      </c>
      <c r="J7" s="0" t="n">
        <v>1239.57142857143</v>
      </c>
      <c r="K7" s="0" t="n">
        <v>13.1392857142857</v>
      </c>
      <c r="L7" s="0" t="n">
        <v>80.2114285714286</v>
      </c>
      <c r="M7" s="0" t="n">
        <v>48.832</v>
      </c>
      <c r="N7" s="0" t="n">
        <v>6.5</v>
      </c>
      <c r="O7" s="0" t="n">
        <v>18.2371428571429</v>
      </c>
    </row>
    <row outlineLevel="0" r="9">
      <c r="B9" s="0" t="n">
        <v>152.92</v>
      </c>
      <c r="C9" s="0" t="n">
        <v>47.5908571428571</v>
      </c>
      <c r="D9" s="0" t="n">
        <v>61.7579047619048</v>
      </c>
      <c r="E9" s="0" t="n">
        <v>223.42780952381</v>
      </c>
      <c r="F9" s="0" t="n">
        <v>1642.96142857143</v>
      </c>
      <c r="H9" s="0" t="n">
        <v>724.927714285714</v>
      </c>
      <c r="I9" s="0" t="n">
        <v>152.578380952381</v>
      </c>
      <c r="J9" s="0" t="n">
        <v>566.506761904762</v>
      </c>
      <c r="K9" s="0" t="n">
        <v>10.0645714285714</v>
      </c>
      <c r="L9" s="0" t="n">
        <v>73.9180952380952</v>
      </c>
      <c r="M9" s="0" t="n">
        <v>10.397</v>
      </c>
      <c r="N9" s="0" t="n">
        <v>1.75</v>
      </c>
      <c r="O9" s="0" t="n">
        <v>84.3738095238095</v>
      </c>
    </row>
  </sheetData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2024-12-26T06:44:02Z</dcterms:modified>
</cp:coreProperties>
</file>